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66925"/>
  <mc:AlternateContent xmlns:mc="http://schemas.openxmlformats.org/markup-compatibility/2006">
    <mc:Choice Requires="x15">
      <x15ac:absPath xmlns:x15ac="http://schemas.microsoft.com/office/spreadsheetml/2010/11/ac" url="C:\Users\ahmed\OneDrive\DOSSIE~1-DESKTOP-MHMO1L0-2737\2019- Togo 2017-2018\Rapport final Togo\"/>
    </mc:Choice>
  </mc:AlternateContent>
  <xr:revisionPtr revIDLastSave="0" documentId="13_ncr:1_{44A7ABCA-7D29-4213-8CEC-636F67DA9438}" xr6:coauthVersionLast="45" xr6:coauthVersionMax="45" xr10:uidLastSave="{00000000-0000-0000-0000-000000000000}"/>
  <bookViews>
    <workbookView xWindow="-120" yWindow="-120" windowWidth="20730" windowHeight="11160" tabRatio="683" firstSheet="3" activeTab="5"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s>
  <definedNames>
    <definedName name="_xlnm._FilterDatabase" localSheetId="5" hidden="1">'Partie 5 - Données d’entreprise'!$D$192:$H$251</definedName>
    <definedName name="Agency_type">[1]!Government_entity_type[[#All],[&lt; Agency type &gt;]]</definedName>
    <definedName name="Commodities_list">#REF!</definedName>
    <definedName name="Commodity_names">[1]!Table5_Commodities_list[HS Product Description]</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57" i="11" l="1"/>
  <c r="D143" i="8"/>
  <c r="D111" i="8" l="1"/>
  <c r="I81" i="4" l="1"/>
  <c r="D104" i="8" l="1"/>
  <c r="E29" i="12" l="1"/>
  <c r="D83" i="8" l="1"/>
  <c r="G251" i="11" l="1"/>
  <c r="F262" i="11"/>
  <c r="H61" i="12"/>
  <c r="H60" i="12"/>
  <c r="H59" i="12"/>
  <c r="H58" i="12"/>
  <c r="H57" i="12"/>
  <c r="H56" i="12"/>
  <c r="H55" i="12"/>
  <c r="H54" i="12"/>
  <c r="H53" i="12"/>
  <c r="H52" i="12"/>
  <c r="H51" i="12"/>
  <c r="H50" i="12"/>
  <c r="H49" i="12"/>
  <c r="H48" i="12"/>
  <c r="H47" i="12"/>
  <c r="H46" i="12"/>
  <c r="H45" i="12"/>
  <c r="H44" i="12"/>
  <c r="H43" i="12"/>
  <c r="H42" i="12"/>
  <c r="H41" i="12"/>
  <c r="H40" i="12"/>
  <c r="E28" i="12"/>
  <c r="E27" i="12"/>
  <c r="E26" i="12"/>
  <c r="E25" i="12"/>
  <c r="D162" i="8" l="1"/>
  <c r="F134" i="8" l="1"/>
  <c r="F171" i="8"/>
  <c r="F173" i="8"/>
  <c r="F172" i="8"/>
  <c r="F59" i="8" l="1"/>
  <c r="J53" i="4" l="1"/>
  <c r="K187" i="11"/>
  <c r="D93" i="8" l="1"/>
  <c r="E21" i="12"/>
  <c r="F136" i="8"/>
  <c r="F107" i="8"/>
  <c r="F96" i="8"/>
  <c r="F35" i="8"/>
  <c r="D114" i="8" l="1"/>
  <c r="E60" i="9" l="1"/>
  <c r="E61" i="9"/>
  <c r="E62" i="9"/>
  <c r="E59" i="9"/>
  <c r="E23" i="9" l="1"/>
  <c r="B110" i="8" l="1"/>
  <c r="E22" i="12"/>
  <c r="H39" i="12"/>
  <c r="E24" i="12"/>
  <c r="E23" i="12"/>
  <c r="B27" i="11"/>
  <c r="B28" i="11"/>
  <c r="B29" i="11"/>
  <c r="B30" i="11"/>
  <c r="B31" i="11"/>
  <c r="B32" i="11"/>
  <c r="B33" i="11"/>
  <c r="B34" i="11"/>
  <c r="B35" i="11"/>
  <c r="B36" i="11"/>
  <c r="B37" i="11"/>
  <c r="B38" i="11"/>
  <c r="B39" i="11"/>
  <c r="B40" i="11"/>
  <c r="B41" i="11"/>
  <c r="B42" i="11"/>
  <c r="K5" i="11"/>
  <c r="E4" i="12"/>
  <c r="H4" i="8"/>
  <c r="G4" i="9"/>
  <c r="E22" i="9"/>
  <c r="E21" i="9"/>
  <c r="J74" i="4"/>
  <c r="B32" i="4"/>
  <c r="C32" i="4"/>
  <c r="D32" i="4"/>
  <c r="E32" i="4"/>
  <c r="B41" i="4"/>
  <c r="C41" i="4"/>
  <c r="D41" i="4"/>
  <c r="E41" i="4"/>
  <c r="E44" i="4"/>
  <c r="D44" i="4"/>
  <c r="C44" i="4"/>
  <c r="B44" i="4"/>
  <c r="E43" i="4"/>
  <c r="D43" i="4"/>
  <c r="C43" i="4"/>
  <c r="B43" i="4"/>
  <c r="E42" i="4"/>
  <c r="D42" i="4"/>
  <c r="C42" i="4"/>
  <c r="B42" i="4"/>
  <c r="E40" i="4"/>
  <c r="D40" i="4"/>
  <c r="C40" i="4"/>
  <c r="B40" i="4"/>
  <c r="E39" i="4"/>
  <c r="D39" i="4"/>
  <c r="C39" i="4"/>
  <c r="B39" i="4"/>
  <c r="E38" i="4"/>
  <c r="D38" i="4"/>
  <c r="C38" i="4"/>
  <c r="B38" i="4"/>
  <c r="D23" i="4"/>
  <c r="E24" i="4"/>
  <c r="D24" i="4"/>
  <c r="C24" i="4"/>
  <c r="B24" i="4"/>
  <c r="E23" i="4"/>
  <c r="C23" i="4"/>
  <c r="B23" i="4"/>
  <c r="E22" i="4"/>
  <c r="D22" i="4"/>
  <c r="C22" i="4"/>
  <c r="B22" i="4"/>
  <c r="C25" i="4"/>
  <c r="C26" i="4"/>
  <c r="C27" i="4"/>
  <c r="C28" i="4"/>
  <c r="C29" i="4"/>
  <c r="C30" i="4"/>
  <c r="C31" i="4"/>
  <c r="C33" i="4"/>
  <c r="C34" i="4"/>
  <c r="C35" i="4"/>
  <c r="C36" i="4"/>
  <c r="C37" i="4"/>
  <c r="D25" i="4"/>
  <c r="D26" i="4"/>
  <c r="D27" i="4"/>
  <c r="D28" i="4"/>
  <c r="D29" i="4"/>
  <c r="D30" i="4"/>
  <c r="D31" i="4"/>
  <c r="D33" i="4"/>
  <c r="D34" i="4"/>
  <c r="D35" i="4"/>
  <c r="D36" i="4"/>
  <c r="D37" i="4"/>
  <c r="E25" i="4"/>
  <c r="E26" i="4"/>
  <c r="E27" i="4"/>
  <c r="E28" i="4"/>
  <c r="E29" i="4"/>
  <c r="E30" i="4"/>
  <c r="E31" i="4"/>
  <c r="E33" i="4"/>
  <c r="E34" i="4"/>
  <c r="E35" i="4"/>
  <c r="E36" i="4"/>
  <c r="E37" i="4"/>
  <c r="B25" i="4"/>
  <c r="B26" i="4"/>
  <c r="B27" i="4"/>
  <c r="B28" i="4"/>
  <c r="B29" i="4"/>
  <c r="B30" i="4"/>
  <c r="B31" i="4"/>
  <c r="B33" i="4"/>
  <c r="B34" i="4"/>
  <c r="B35" i="4"/>
  <c r="B36" i="4"/>
  <c r="B37" i="4"/>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<sst xmlns="http://schemas.openxmlformats.org/spreadsheetml/2006/main" count="5135" uniqueCount="2727">
  <si>
    <t>Afghanistan</t>
  </si>
  <si>
    <t>AF</t>
  </si>
  <si>
    <t>AFG</t>
  </si>
  <si>
    <t>AX</t>
  </si>
  <si>
    <t>ALA</t>
  </si>
  <si>
    <t>Albanie</t>
  </si>
  <si>
    <t>AL</t>
  </si>
  <si>
    <t>ALB</t>
  </si>
  <si>
    <t>Algérie</t>
  </si>
  <si>
    <t>DZ</t>
  </si>
  <si>
    <t>DZA</t>
  </si>
  <si>
    <t>Samoa américaines</t>
  </si>
  <si>
    <t>AS</t>
  </si>
  <si>
    <t>ASM</t>
  </si>
  <si>
    <t>Andorre</t>
  </si>
  <si>
    <t>AD</t>
  </si>
  <si>
    <t>AND</t>
  </si>
  <si>
    <t>Angola</t>
  </si>
  <si>
    <t>AO</t>
  </si>
  <si>
    <t>AGO</t>
  </si>
  <si>
    <t>Anguilla</t>
  </si>
  <si>
    <t>AI</t>
  </si>
  <si>
    <t>AIA</t>
  </si>
  <si>
    <t>Antigua et Barbuda</t>
  </si>
  <si>
    <t>AG</t>
  </si>
  <si>
    <t>ATG</t>
  </si>
  <si>
    <t>Argentine</t>
  </si>
  <si>
    <t>AR</t>
  </si>
  <si>
    <t>ARG</t>
  </si>
  <si>
    <t>Arménie</t>
  </si>
  <si>
    <t>AM</t>
  </si>
  <si>
    <t>ARM</t>
  </si>
  <si>
    <t>Aruba</t>
  </si>
  <si>
    <t>AW</t>
  </si>
  <si>
    <t>ABW</t>
  </si>
  <si>
    <t>Australie</t>
  </si>
  <si>
    <t>AU</t>
  </si>
  <si>
    <t>AUS</t>
  </si>
  <si>
    <t>Autriche</t>
  </si>
  <si>
    <t>AT</t>
  </si>
  <si>
    <t>AUT</t>
  </si>
  <si>
    <t>Azerbaïdjan</t>
  </si>
  <si>
    <t>AZ</t>
  </si>
  <si>
    <t>AZE</t>
  </si>
  <si>
    <t>Bahamas</t>
  </si>
  <si>
    <t>BS</t>
  </si>
  <si>
    <t>BHS</t>
  </si>
  <si>
    <t>Bahreïn</t>
  </si>
  <si>
    <t>BH</t>
  </si>
  <si>
    <t>BHR</t>
  </si>
  <si>
    <t>Bangladesh</t>
  </si>
  <si>
    <t>BD</t>
  </si>
  <si>
    <t>BGD</t>
  </si>
  <si>
    <t>Barbade</t>
  </si>
  <si>
    <t>BB</t>
  </si>
  <si>
    <t>BRB</t>
  </si>
  <si>
    <t>Belarus</t>
  </si>
  <si>
    <t>BY</t>
  </si>
  <si>
    <t>BLR</t>
  </si>
  <si>
    <t>Belgique</t>
  </si>
  <si>
    <t>BE</t>
  </si>
  <si>
    <t>BEL</t>
  </si>
  <si>
    <t>Belize</t>
  </si>
  <si>
    <t>BZ</t>
  </si>
  <si>
    <t>BLZ</t>
  </si>
  <si>
    <t>Bénin</t>
  </si>
  <si>
    <t>BJ</t>
  </si>
  <si>
    <t>BEN</t>
  </si>
  <si>
    <t>Bermudes</t>
  </si>
  <si>
    <t>BM</t>
  </si>
  <si>
    <t>BMU</t>
  </si>
  <si>
    <t>Bhoutan</t>
  </si>
  <si>
    <t>BT</t>
  </si>
  <si>
    <t>BTN</t>
  </si>
  <si>
    <t>Bolivie</t>
  </si>
  <si>
    <t>BO</t>
  </si>
  <si>
    <t>BOL</t>
  </si>
  <si>
    <t>Bosnie-Herzégovine</t>
  </si>
  <si>
    <t>BA</t>
  </si>
  <si>
    <t>BIH</t>
  </si>
  <si>
    <t>Botswana</t>
  </si>
  <si>
    <t>BW</t>
  </si>
  <si>
    <t>BWA</t>
  </si>
  <si>
    <t>Brésil</t>
  </si>
  <si>
    <t>BR</t>
  </si>
  <si>
    <t>BRA</t>
  </si>
  <si>
    <t>Îles Vierges britanniques</t>
  </si>
  <si>
    <t>VG</t>
  </si>
  <si>
    <t>VGB</t>
  </si>
  <si>
    <t>Territoire britannique de l’océan Indien</t>
  </si>
  <si>
    <t>IO</t>
  </si>
  <si>
    <t>IOT</t>
  </si>
  <si>
    <t>BN</t>
  </si>
  <si>
    <t>BRN</t>
  </si>
  <si>
    <t>Bulgarie</t>
  </si>
  <si>
    <t>BG</t>
  </si>
  <si>
    <t>BGR</t>
  </si>
  <si>
    <t>Burkina Faso</t>
  </si>
  <si>
    <t>BF</t>
  </si>
  <si>
    <t>BFA</t>
  </si>
  <si>
    <t>Burundi</t>
  </si>
  <si>
    <t>BI</t>
  </si>
  <si>
    <t>BDI</t>
  </si>
  <si>
    <t>Cambodge</t>
  </si>
  <si>
    <t>KH</t>
  </si>
  <si>
    <t>KHM</t>
  </si>
  <si>
    <t>Cameroun</t>
  </si>
  <si>
    <t>CM</t>
  </si>
  <si>
    <t>CMR</t>
  </si>
  <si>
    <t>Canada</t>
  </si>
  <si>
    <t>CA</t>
  </si>
  <si>
    <t>CAN</t>
  </si>
  <si>
    <t>Cap Vert</t>
  </si>
  <si>
    <t>CV</t>
  </si>
  <si>
    <t>CPV</t>
  </si>
  <si>
    <t>Îles Salomon</t>
  </si>
  <si>
    <t>KY</t>
  </si>
  <si>
    <t>CYM</t>
  </si>
  <si>
    <t>République centrafricaine</t>
  </si>
  <si>
    <t>CF</t>
  </si>
  <si>
    <t>CAF</t>
  </si>
  <si>
    <t>Tchad</t>
  </si>
  <si>
    <t>TD</t>
  </si>
  <si>
    <t>TCD</t>
  </si>
  <si>
    <t>Chili</t>
  </si>
  <si>
    <t>CL</t>
  </si>
  <si>
    <t>CHL</t>
  </si>
  <si>
    <t>Chine</t>
  </si>
  <si>
    <t>CN</t>
  </si>
  <si>
    <t>CHN</t>
  </si>
  <si>
    <t>HK</t>
  </si>
  <si>
    <t>HKG</t>
  </si>
  <si>
    <t>MO</t>
  </si>
  <si>
    <t>MAC</t>
  </si>
  <si>
    <t>Île de Noël</t>
  </si>
  <si>
    <t>CX</t>
  </si>
  <si>
    <t>CXR</t>
  </si>
  <si>
    <t>Îles Keeling</t>
  </si>
  <si>
    <t>CC</t>
  </si>
  <si>
    <t>CCK</t>
  </si>
  <si>
    <t>Colombie</t>
  </si>
  <si>
    <t>CO</t>
  </si>
  <si>
    <t>COL</t>
  </si>
  <si>
    <t>Comores</t>
  </si>
  <si>
    <t>KM</t>
  </si>
  <si>
    <t>COM</t>
  </si>
  <si>
    <t>CG</t>
  </si>
  <si>
    <t>COG</t>
  </si>
  <si>
    <t>CD</t>
  </si>
  <si>
    <t>COD</t>
  </si>
  <si>
    <t>Costa Rica</t>
  </si>
  <si>
    <t>CR</t>
  </si>
  <si>
    <t>CRI</t>
  </si>
  <si>
    <t>CI</t>
  </si>
  <si>
    <t>CIV</t>
  </si>
  <si>
    <t>Croatie</t>
  </si>
  <si>
    <t>HR</t>
  </si>
  <si>
    <t>HRV</t>
  </si>
  <si>
    <t>Cuba</t>
  </si>
  <si>
    <t>CU</t>
  </si>
  <si>
    <t>CUB</t>
  </si>
  <si>
    <t>Chypre</t>
  </si>
  <si>
    <t>CY</t>
  </si>
  <si>
    <t>CYP</t>
  </si>
  <si>
    <t>République tchèque</t>
  </si>
  <si>
    <t>CZ</t>
  </si>
  <si>
    <t>CZE</t>
  </si>
  <si>
    <t>Danemark</t>
  </si>
  <si>
    <t>DK</t>
  </si>
  <si>
    <t>DNK</t>
  </si>
  <si>
    <t>Djibouti</t>
  </si>
  <si>
    <t>DJ</t>
  </si>
  <si>
    <t>DJI</t>
  </si>
  <si>
    <t>Dominique</t>
  </si>
  <si>
    <t>DM</t>
  </si>
  <si>
    <t>DMA</t>
  </si>
  <si>
    <t>République dominicaine</t>
  </si>
  <si>
    <t>DO</t>
  </si>
  <si>
    <t>DOM</t>
  </si>
  <si>
    <t>Équateur</t>
  </si>
  <si>
    <t>EC</t>
  </si>
  <si>
    <t>ECU</t>
  </si>
  <si>
    <t>Égypte</t>
  </si>
  <si>
    <t>EG</t>
  </si>
  <si>
    <t>EGY</t>
  </si>
  <si>
    <t>Salvador</t>
  </si>
  <si>
    <t>SV</t>
  </si>
  <si>
    <t>SLV</t>
  </si>
  <si>
    <t>Guinée équatoriale</t>
  </si>
  <si>
    <t>GQ</t>
  </si>
  <si>
    <t>GNQ</t>
  </si>
  <si>
    <t>Érythrée</t>
  </si>
  <si>
    <t>ER</t>
  </si>
  <si>
    <t>ERI</t>
  </si>
  <si>
    <t>Estonie</t>
  </si>
  <si>
    <t>EE</t>
  </si>
  <si>
    <t>EST</t>
  </si>
  <si>
    <t>Éthiopie</t>
  </si>
  <si>
    <t>ET</t>
  </si>
  <si>
    <t>ETH</t>
  </si>
  <si>
    <t>FK</t>
  </si>
  <si>
    <t>FLK</t>
  </si>
  <si>
    <t>FO</t>
  </si>
  <si>
    <t>FRO</t>
  </si>
  <si>
    <t>Fidji</t>
  </si>
  <si>
    <t>FJ</t>
  </si>
  <si>
    <t>FJI</t>
  </si>
  <si>
    <t>Finlande</t>
  </si>
  <si>
    <t>FI</t>
  </si>
  <si>
    <t>FIN</t>
  </si>
  <si>
    <t>France</t>
  </si>
  <si>
    <t>FR</t>
  </si>
  <si>
    <t>FRA</t>
  </si>
  <si>
    <t>Guyane française</t>
  </si>
  <si>
    <t>GF</t>
  </si>
  <si>
    <t>GUF</t>
  </si>
  <si>
    <t>Polynésie française</t>
  </si>
  <si>
    <t>PF</t>
  </si>
  <si>
    <t>PYF</t>
  </si>
  <si>
    <t>Territoires français australs</t>
  </si>
  <si>
    <t>TF</t>
  </si>
  <si>
    <t>ATF</t>
  </si>
  <si>
    <t>Gabon</t>
  </si>
  <si>
    <t>GA</t>
  </si>
  <si>
    <t>GAB</t>
  </si>
  <si>
    <t>Gambie</t>
  </si>
  <si>
    <t>GM</t>
  </si>
  <si>
    <t>GMB</t>
  </si>
  <si>
    <t>Géorgie</t>
  </si>
  <si>
    <t>GE</t>
  </si>
  <si>
    <t>GEO</t>
  </si>
  <si>
    <t>Allemagne</t>
  </si>
  <si>
    <t>DE</t>
  </si>
  <si>
    <t>DEU</t>
  </si>
  <si>
    <t>Ghana</t>
  </si>
  <si>
    <t>GH</t>
  </si>
  <si>
    <t>GHA</t>
  </si>
  <si>
    <t>Gibraltar</t>
  </si>
  <si>
    <t>GI</t>
  </si>
  <si>
    <t>GIB</t>
  </si>
  <si>
    <t>Grèce</t>
  </si>
  <si>
    <t>GR</t>
  </si>
  <si>
    <t>GRC</t>
  </si>
  <si>
    <t>Groenland</t>
  </si>
  <si>
    <t>GL</t>
  </si>
  <si>
    <t>GRL</t>
  </si>
  <si>
    <t>Grenade</t>
  </si>
  <si>
    <t>GD</t>
  </si>
  <si>
    <t>GRD</t>
  </si>
  <si>
    <t>Guadeloupe</t>
  </si>
  <si>
    <t>GP</t>
  </si>
  <si>
    <t>GLP</t>
  </si>
  <si>
    <t>Guam</t>
  </si>
  <si>
    <t>GU</t>
  </si>
  <si>
    <t>GUM</t>
  </si>
  <si>
    <t>Guatemala</t>
  </si>
  <si>
    <t>GT</t>
  </si>
  <si>
    <t>GTM</t>
  </si>
  <si>
    <t>GG</t>
  </si>
  <si>
    <t>GGY</t>
  </si>
  <si>
    <t>Guinée</t>
  </si>
  <si>
    <t>GN</t>
  </si>
  <si>
    <t>GIN</t>
  </si>
  <si>
    <t>Guinée-Bissau</t>
  </si>
  <si>
    <t>GW</t>
  </si>
  <si>
    <t>GNB</t>
  </si>
  <si>
    <t>Guyana</t>
  </si>
  <si>
    <t>GY</t>
  </si>
  <si>
    <t>GUY</t>
  </si>
  <si>
    <t>Haïti</t>
  </si>
  <si>
    <t>HT</t>
  </si>
  <si>
    <t>HTI</t>
  </si>
  <si>
    <t>Îles Heard et McDonald</t>
  </si>
  <si>
    <t>HM</t>
  </si>
  <si>
    <t>HMD</t>
  </si>
  <si>
    <t>VA</t>
  </si>
  <si>
    <t>Honduras</t>
  </si>
  <si>
    <t>HN</t>
  </si>
  <si>
    <t>HND</t>
  </si>
  <si>
    <t>Hongrie</t>
  </si>
  <si>
    <t>HU</t>
  </si>
  <si>
    <t>HUN</t>
  </si>
  <si>
    <t>Islande</t>
  </si>
  <si>
    <t>IS</t>
  </si>
  <si>
    <t>ISL</t>
  </si>
  <si>
    <t>Inde</t>
  </si>
  <si>
    <t>IN</t>
  </si>
  <si>
    <t>IND</t>
  </si>
  <si>
    <t>Indonésie</t>
  </si>
  <si>
    <t>ID</t>
  </si>
  <si>
    <t>IDN</t>
  </si>
  <si>
    <t>IR</t>
  </si>
  <si>
    <t>IRN</t>
  </si>
  <si>
    <t>Irak</t>
  </si>
  <si>
    <t>IQ</t>
  </si>
  <si>
    <t>IRQ</t>
  </si>
  <si>
    <t>Irlande</t>
  </si>
  <si>
    <t>IE</t>
  </si>
  <si>
    <t>IRL</t>
  </si>
  <si>
    <t>Île de Man</t>
  </si>
  <si>
    <t>IM</t>
  </si>
  <si>
    <t>IMN</t>
  </si>
  <si>
    <t>Israël</t>
  </si>
  <si>
    <t>IL</t>
  </si>
  <si>
    <t>ISR</t>
  </si>
  <si>
    <t>Italie</t>
  </si>
  <si>
    <t>IT</t>
  </si>
  <si>
    <t>ITA</t>
  </si>
  <si>
    <t>Jamaïque</t>
  </si>
  <si>
    <t>JM</t>
  </si>
  <si>
    <t>JAM</t>
  </si>
  <si>
    <t>Japon</t>
  </si>
  <si>
    <t>JP</t>
  </si>
  <si>
    <t>JPN</t>
  </si>
  <si>
    <t>Jersey</t>
  </si>
  <si>
    <t>JE</t>
  </si>
  <si>
    <t>JEY</t>
  </si>
  <si>
    <t>Jordanie</t>
  </si>
  <si>
    <t>JO</t>
  </si>
  <si>
    <t>JOR</t>
  </si>
  <si>
    <t>Kazakhstan</t>
  </si>
  <si>
    <t>KZ</t>
  </si>
  <si>
    <t>KAZ</t>
  </si>
  <si>
    <t>Kenya</t>
  </si>
  <si>
    <t>KE</t>
  </si>
  <si>
    <t>KEN</t>
  </si>
  <si>
    <t>Kiribati</t>
  </si>
  <si>
    <t>KI</t>
  </si>
  <si>
    <t>KIR</t>
  </si>
  <si>
    <t>Corée (du Nord)</t>
  </si>
  <si>
    <t>KP</t>
  </si>
  <si>
    <t>PRK</t>
  </si>
  <si>
    <t>Corée (du Sud)</t>
  </si>
  <si>
    <t>KR</t>
  </si>
  <si>
    <t>KOR</t>
  </si>
  <si>
    <t>KW</t>
  </si>
  <si>
    <t>KWT</t>
  </si>
  <si>
    <t>KG</t>
  </si>
  <si>
    <t>KGZ</t>
  </si>
  <si>
    <t>RPD du Laos</t>
  </si>
  <si>
    <t>LA</t>
  </si>
  <si>
    <t>LAO</t>
  </si>
  <si>
    <t>Lettonie</t>
  </si>
  <si>
    <t>LV</t>
  </si>
  <si>
    <t>LVA</t>
  </si>
  <si>
    <t>Liban</t>
  </si>
  <si>
    <t>LB</t>
  </si>
  <si>
    <t>LBN</t>
  </si>
  <si>
    <t>Lesotho</t>
  </si>
  <si>
    <t>LS</t>
  </si>
  <si>
    <t>LSO</t>
  </si>
  <si>
    <t>Libéria</t>
  </si>
  <si>
    <t>LR</t>
  </si>
  <si>
    <t>LBR</t>
  </si>
  <si>
    <t>Libye</t>
  </si>
  <si>
    <t>LY</t>
  </si>
  <si>
    <t>LBY</t>
  </si>
  <si>
    <t>Liechtenstein</t>
  </si>
  <si>
    <t>LI</t>
  </si>
  <si>
    <t>LIE</t>
  </si>
  <si>
    <t>Lituanie</t>
  </si>
  <si>
    <t>LT</t>
  </si>
  <si>
    <t>LTU</t>
  </si>
  <si>
    <t>Luxembourg</t>
  </si>
  <si>
    <t>LU</t>
  </si>
  <si>
    <t>LUX</t>
  </si>
  <si>
    <t>MK</t>
  </si>
  <si>
    <r>
      <rPr>
        <sz val="10.5"/>
        <color theme="1"/>
        <rFont val="Calibri"/>
        <family val="2"/>
      </rPr>
      <t>MKD</t>
    </r>
  </si>
  <si>
    <t>Madagascar</t>
  </si>
  <si>
    <t>MG</t>
  </si>
  <si>
    <t>MDG</t>
  </si>
  <si>
    <t>Malawi</t>
  </si>
  <si>
    <t>MW</t>
  </si>
  <si>
    <t>MWI</t>
  </si>
  <si>
    <t>Malaisie</t>
  </si>
  <si>
    <t>MY</t>
  </si>
  <si>
    <t>MYS</t>
  </si>
  <si>
    <t>Maldives</t>
  </si>
  <si>
    <t>MV</t>
  </si>
  <si>
    <t>MDV</t>
  </si>
  <si>
    <t>Mali</t>
  </si>
  <si>
    <t>ML</t>
  </si>
  <si>
    <t>MLI</t>
  </si>
  <si>
    <t>Malte</t>
  </si>
  <si>
    <t>MT</t>
  </si>
  <si>
    <t>MLT</t>
  </si>
  <si>
    <t>Îles Marshall</t>
  </si>
  <si>
    <t>MH</t>
  </si>
  <si>
    <t>MHL</t>
  </si>
  <si>
    <t>Martinique</t>
  </si>
  <si>
    <t>MQ</t>
  </si>
  <si>
    <t>MTQ</t>
  </si>
  <si>
    <t>Mauritanie</t>
  </si>
  <si>
    <t>MR</t>
  </si>
  <si>
    <t>MRT</t>
  </si>
  <si>
    <t>Maurice</t>
  </si>
  <si>
    <t>MU</t>
  </si>
  <si>
    <t>MUS</t>
  </si>
  <si>
    <t>Mayotte</t>
  </si>
  <si>
    <t>YT</t>
  </si>
  <si>
    <t>MYT</t>
  </si>
  <si>
    <t>Mexique</t>
  </si>
  <si>
    <t>MX</t>
  </si>
  <si>
    <t>MEX</t>
  </si>
  <si>
    <t>FM</t>
  </si>
  <si>
    <t>FSM</t>
  </si>
  <si>
    <t>Moldova</t>
  </si>
  <si>
    <t>MD</t>
  </si>
  <si>
    <t>MDA</t>
  </si>
  <si>
    <t>Monaco</t>
  </si>
  <si>
    <t>MC</t>
  </si>
  <si>
    <t>MCO</t>
  </si>
  <si>
    <t>Mongolie</t>
  </si>
  <si>
    <t>MN</t>
  </si>
  <si>
    <t>MNG</t>
  </si>
  <si>
    <t>ME</t>
  </si>
  <si>
    <t>MNE</t>
  </si>
  <si>
    <t>Montserrat</t>
  </si>
  <si>
    <t>MS</t>
  </si>
  <si>
    <t>MSR</t>
  </si>
  <si>
    <t>Maroc</t>
  </si>
  <si>
    <t>MA</t>
  </si>
  <si>
    <t>MAR</t>
  </si>
  <si>
    <t>Mozambique</t>
  </si>
  <si>
    <t>MZ</t>
  </si>
  <si>
    <t>MOZ</t>
  </si>
  <si>
    <t>Myanmar</t>
  </si>
  <si>
    <t>MM</t>
  </si>
  <si>
    <t>MMR</t>
  </si>
  <si>
    <t>Namibie</t>
  </si>
  <si>
    <t>NA</t>
  </si>
  <si>
    <t>NAM</t>
  </si>
  <si>
    <t>Nauru</t>
  </si>
  <si>
    <t>NR</t>
  </si>
  <si>
    <t>NRU</t>
  </si>
  <si>
    <t>Népal</t>
  </si>
  <si>
    <t>NP</t>
  </si>
  <si>
    <t>NPL</t>
  </si>
  <si>
    <t>Pays-Bas</t>
  </si>
  <si>
    <t>NL</t>
  </si>
  <si>
    <t>NLD</t>
  </si>
  <si>
    <t>Antilles néerlandaises</t>
  </si>
  <si>
    <t>AN</t>
  </si>
  <si>
    <t>ANT</t>
  </si>
  <si>
    <t>Nouvelle Calédonie</t>
  </si>
  <si>
    <t>NC</t>
  </si>
  <si>
    <t>NCL</t>
  </si>
  <si>
    <t>Nouvelle-Zélande</t>
  </si>
  <si>
    <t>NZ</t>
  </si>
  <si>
    <t>NZL</t>
  </si>
  <si>
    <t>Nicaragua</t>
  </si>
  <si>
    <t>NI</t>
  </si>
  <si>
    <t>NIC</t>
  </si>
  <si>
    <t>Niger</t>
  </si>
  <si>
    <t>NE</t>
  </si>
  <si>
    <t>NER</t>
  </si>
  <si>
    <t>Nigeria</t>
  </si>
  <si>
    <t>NG</t>
  </si>
  <si>
    <t>NGA</t>
  </si>
  <si>
    <t>Niue</t>
  </si>
  <si>
    <t>NU</t>
  </si>
  <si>
    <t>NIU</t>
  </si>
  <si>
    <t>Îles Norfolk</t>
  </si>
  <si>
    <t>NF</t>
  </si>
  <si>
    <t>NFK</t>
  </si>
  <si>
    <t>Îles Marianne septentrionales</t>
  </si>
  <si>
    <t>MP</t>
  </si>
  <si>
    <t>MNP</t>
  </si>
  <si>
    <t>Norvège</t>
  </si>
  <si>
    <t>NO</t>
  </si>
  <si>
    <t>NOR</t>
  </si>
  <si>
    <t>Oman</t>
  </si>
  <si>
    <t>OM</t>
  </si>
  <si>
    <t>OMN</t>
  </si>
  <si>
    <t>Pakistan</t>
  </si>
  <si>
    <t>PK</t>
  </si>
  <si>
    <t>PAK</t>
  </si>
  <si>
    <t>Palau</t>
  </si>
  <si>
    <t>PW</t>
  </si>
  <si>
    <t>PLW</t>
  </si>
  <si>
    <t>Territoire palestinien</t>
  </si>
  <si>
    <t>PS</t>
  </si>
  <si>
    <t>PSE</t>
  </si>
  <si>
    <t>Panama</t>
  </si>
  <si>
    <t>PA</t>
  </si>
  <si>
    <t>PAN</t>
  </si>
  <si>
    <t>Papouasie-Nouvelle-Guinée</t>
  </si>
  <si>
    <t>PG</t>
  </si>
  <si>
    <t>PNG</t>
  </si>
  <si>
    <t>Paraguay</t>
  </si>
  <si>
    <t>PY</t>
  </si>
  <si>
    <t>PRY</t>
  </si>
  <si>
    <t>Pérou</t>
  </si>
  <si>
    <t>PE</t>
  </si>
  <si>
    <t>PER</t>
  </si>
  <si>
    <t>Philippines</t>
  </si>
  <si>
    <t>PH</t>
  </si>
  <si>
    <t>PHL</t>
  </si>
  <si>
    <t>Pitcairn</t>
  </si>
  <si>
    <t>PN</t>
  </si>
  <si>
    <t>PCN</t>
  </si>
  <si>
    <t>Pologne</t>
  </si>
  <si>
    <t>PL</t>
  </si>
  <si>
    <t>POL</t>
  </si>
  <si>
    <t>Portugal</t>
  </si>
  <si>
    <t>PT</t>
  </si>
  <si>
    <t>PRT</t>
  </si>
  <si>
    <t>Porto Rico</t>
  </si>
  <si>
    <t>PR</t>
  </si>
  <si>
    <t>PRI</t>
  </si>
  <si>
    <t>Qatar</t>
  </si>
  <si>
    <t>QA</t>
  </si>
  <si>
    <t>QAT</t>
  </si>
  <si>
    <t>RE</t>
  </si>
  <si>
    <t>REU</t>
  </si>
  <si>
    <t>Roumanie</t>
  </si>
  <si>
    <t>RO</t>
  </si>
  <si>
    <t>ROU</t>
  </si>
  <si>
    <t>Fédération de Russie</t>
  </si>
  <si>
    <t>RU</t>
  </si>
  <si>
    <t>RUS</t>
  </si>
  <si>
    <t>Rwanda</t>
  </si>
  <si>
    <t>RW</t>
  </si>
  <si>
    <t>RWA</t>
  </si>
  <si>
    <t>BL</t>
  </si>
  <si>
    <t>BLM</t>
  </si>
  <si>
    <t>Saint Hélène</t>
  </si>
  <si>
    <t>SH</t>
  </si>
  <si>
    <t>SHN</t>
  </si>
  <si>
    <t>Saint Kitts et Nevis</t>
  </si>
  <si>
    <t>KN</t>
  </si>
  <si>
    <t>KNA</t>
  </si>
  <si>
    <t>Sainte Lucie</t>
  </si>
  <si>
    <t>LC</t>
  </si>
  <si>
    <t>LCA</t>
  </si>
  <si>
    <t>MF</t>
  </si>
  <si>
    <t>MAF</t>
  </si>
  <si>
    <t>Saint Pierre et Miquelon</t>
  </si>
  <si>
    <t>PM</t>
  </si>
  <si>
    <t>SPM</t>
  </si>
  <si>
    <t>VC</t>
  </si>
  <si>
    <t>VCT</t>
  </si>
  <si>
    <t>Samoa</t>
  </si>
  <si>
    <t>WS</t>
  </si>
  <si>
    <t>WSM</t>
  </si>
  <si>
    <t>Saint Marin</t>
  </si>
  <si>
    <t>SM</t>
  </si>
  <si>
    <t>SMR</t>
  </si>
  <si>
    <t>Sao Tomé-et-Principe</t>
  </si>
  <si>
    <t>ST</t>
  </si>
  <si>
    <t>STP</t>
  </si>
  <si>
    <t>Arabie saoudite</t>
  </si>
  <si>
    <t>SA</t>
  </si>
  <si>
    <t>SAU</t>
  </si>
  <si>
    <t>Sénégal</t>
  </si>
  <si>
    <t>SN</t>
  </si>
  <si>
    <t>SEN</t>
  </si>
  <si>
    <t>Serbie</t>
  </si>
  <si>
    <t>RS</t>
  </si>
  <si>
    <t>SRB</t>
  </si>
  <si>
    <t>Seychelles</t>
  </si>
  <si>
    <t>SC</t>
  </si>
  <si>
    <t>SYC</t>
  </si>
  <si>
    <t>Sierra Leone</t>
  </si>
  <si>
    <t>SL</t>
  </si>
  <si>
    <t>SLE</t>
  </si>
  <si>
    <t>Singapour</t>
  </si>
  <si>
    <t>SG</t>
  </si>
  <si>
    <t>SGP</t>
  </si>
  <si>
    <t>Slovaquie</t>
  </si>
  <si>
    <t>SK</t>
  </si>
  <si>
    <t>SVK</t>
  </si>
  <si>
    <t>Slovénie</t>
  </si>
  <si>
    <t>SI</t>
  </si>
  <si>
    <t>SVN</t>
  </si>
  <si>
    <t>Îles Salomon</t>
  </si>
  <si>
    <t>SB</t>
  </si>
  <si>
    <t>SLB</t>
  </si>
  <si>
    <t>Somalie</t>
  </si>
  <si>
    <t>SO</t>
  </si>
  <si>
    <t>SOM</t>
  </si>
  <si>
    <t>Afrique du Sud</t>
  </si>
  <si>
    <t>ZA</t>
  </si>
  <si>
    <t>ZAF</t>
  </si>
  <si>
    <t>Géorgie du Sud et les Îles Sandwich du Sud</t>
  </si>
  <si>
    <t>GS</t>
  </si>
  <si>
    <t>SGS</t>
  </si>
  <si>
    <t>Soudan du Sud</t>
  </si>
  <si>
    <t>SS</t>
  </si>
  <si>
    <t>SSD</t>
  </si>
  <si>
    <t>Espagne</t>
  </si>
  <si>
    <t>ES</t>
  </si>
  <si>
    <t>ESP</t>
  </si>
  <si>
    <t>Sri Lanka</t>
  </si>
  <si>
    <t>LK</t>
  </si>
  <si>
    <t>LKA</t>
  </si>
  <si>
    <t>Soudan</t>
  </si>
  <si>
    <t>SD</t>
  </si>
  <si>
    <t>SDN</t>
  </si>
  <si>
    <t>Suriname</t>
  </si>
  <si>
    <t>SR</t>
  </si>
  <si>
    <t>SUR</t>
  </si>
  <si>
    <t>Îles Svalbard et Jan Mayen</t>
  </si>
  <si>
    <t>SJ</t>
  </si>
  <si>
    <t>SJM</t>
  </si>
  <si>
    <t>SZ</t>
  </si>
  <si>
    <t>SWZ</t>
  </si>
  <si>
    <t>Suède</t>
  </si>
  <si>
    <t>SE</t>
  </si>
  <si>
    <t>SWE</t>
  </si>
  <si>
    <t>Suisse</t>
  </si>
  <si>
    <t>CH</t>
  </si>
  <si>
    <t>CHE</t>
  </si>
  <si>
    <t>SY</t>
  </si>
  <si>
    <t>SYR</t>
  </si>
  <si>
    <t>TW</t>
  </si>
  <si>
    <t>TWN</t>
  </si>
  <si>
    <t>Tadjikistan</t>
  </si>
  <si>
    <t>TJ</t>
  </si>
  <si>
    <t>TJK</t>
  </si>
  <si>
    <t>TZ</t>
  </si>
  <si>
    <t>TZA</t>
  </si>
  <si>
    <t>Thaïlande</t>
  </si>
  <si>
    <t>TH</t>
  </si>
  <si>
    <t>THA</t>
  </si>
  <si>
    <t>Timor-Leste</t>
  </si>
  <si>
    <t>TL</t>
  </si>
  <si>
    <t>TLS</t>
  </si>
  <si>
    <t>Togo</t>
  </si>
  <si>
    <t>TG</t>
  </si>
  <si>
    <t>TGO</t>
  </si>
  <si>
    <t>Tokelau</t>
  </si>
  <si>
    <t>TK</t>
  </si>
  <si>
    <t>TKL</t>
  </si>
  <si>
    <t>Tonga</t>
  </si>
  <si>
    <t>TO</t>
  </si>
  <si>
    <t>TON</t>
  </si>
  <si>
    <t>TT</t>
  </si>
  <si>
    <t>TTO</t>
  </si>
  <si>
    <t>Tunisie</t>
  </si>
  <si>
    <t>TN</t>
  </si>
  <si>
    <t>TUN</t>
  </si>
  <si>
    <t>Turquie</t>
  </si>
  <si>
    <t>TR</t>
  </si>
  <si>
    <t>TUR</t>
  </si>
  <si>
    <t>Turkménistan</t>
  </si>
  <si>
    <t>TM</t>
  </si>
  <si>
    <t>TKM</t>
  </si>
  <si>
    <t>Îles Turques et Caïques</t>
  </si>
  <si>
    <t>TC</t>
  </si>
  <si>
    <t>TCA</t>
  </si>
  <si>
    <t>Tuvalu</t>
  </si>
  <si>
    <t>TV</t>
  </si>
  <si>
    <t>TUV</t>
  </si>
  <si>
    <t>Ouganda</t>
  </si>
  <si>
    <t>UG</t>
  </si>
  <si>
    <t>UGA</t>
  </si>
  <si>
    <t>Ukraine</t>
  </si>
  <si>
    <t>UA</t>
  </si>
  <si>
    <t>UKR</t>
  </si>
  <si>
    <t>Émirats arabes unis</t>
  </si>
  <si>
    <t>AE</t>
  </si>
  <si>
    <t>ARE</t>
  </si>
  <si>
    <t>Royaume-Uni</t>
  </si>
  <si>
    <t>GB</t>
  </si>
  <si>
    <t>GBR</t>
  </si>
  <si>
    <t>États-Unis</t>
  </si>
  <si>
    <t>US</t>
  </si>
  <si>
    <t>USA</t>
  </si>
  <si>
    <t>Uruguay</t>
  </si>
  <si>
    <t>UY</t>
  </si>
  <si>
    <t>URY</t>
  </si>
  <si>
    <t>Ouzbékistan</t>
  </si>
  <si>
    <t>UZ</t>
  </si>
  <si>
    <t>UZB</t>
  </si>
  <si>
    <t>Vanuatu</t>
  </si>
  <si>
    <t>VU</t>
  </si>
  <si>
    <t>VUT</t>
  </si>
  <si>
    <t>VE</t>
  </si>
  <si>
    <t>VEN</t>
  </si>
  <si>
    <t>Vietnam</t>
  </si>
  <si>
    <t>VN</t>
  </si>
  <si>
    <t>VNM</t>
  </si>
  <si>
    <t>Îles Vierges, États-Unis</t>
  </si>
  <si>
    <t>VI</t>
  </si>
  <si>
    <t>VIR</t>
  </si>
  <si>
    <t>Îles Wallis et Futuna</t>
  </si>
  <si>
    <t>WF</t>
  </si>
  <si>
    <t>WLF</t>
  </si>
  <si>
    <t>Sahara occidental</t>
  </si>
  <si>
    <t>EH</t>
  </si>
  <si>
    <t>ESH</t>
  </si>
  <si>
    <t>Yémen</t>
  </si>
  <si>
    <t>YE</t>
  </si>
  <si>
    <t>YEM</t>
  </si>
  <si>
    <t>Zambie</t>
  </si>
  <si>
    <t>ZM</t>
  </si>
  <si>
    <t>ZMB</t>
  </si>
  <si>
    <t>Zimbabwe</t>
  </si>
  <si>
    <t>ZW</t>
  </si>
  <si>
    <t>ZWE</t>
  </si>
  <si>
    <t>Tanzanie</t>
  </si>
  <si>
    <t>Taïwan</t>
  </si>
  <si>
    <t>Hong Kong</t>
  </si>
  <si>
    <t>Macao</t>
  </si>
  <si>
    <t>République du Congo</t>
  </si>
  <si>
    <t>République démocratique du Congo</t>
  </si>
  <si>
    <t>Réunion</t>
  </si>
  <si>
    <t>Saint-Barthélemy</t>
  </si>
  <si>
    <t>Côte d’Ivoire</t>
  </si>
  <si>
    <t>Malouines</t>
  </si>
  <si>
    <t>Vatican</t>
  </si>
  <si>
    <t>Iran</t>
  </si>
  <si>
    <t>République kirghize</t>
  </si>
  <si>
    <t>Macédoine</t>
  </si>
  <si>
    <t>Micronésie</t>
  </si>
  <si>
    <t>Saint-Martin</t>
  </si>
  <si>
    <t>Syrie</t>
  </si>
  <si>
    <t>Venezuela</t>
  </si>
  <si>
    <t>Eswatini</t>
  </si>
  <si>
    <r>
      <rPr>
        <b/>
        <sz val="10.5"/>
        <color theme="1"/>
        <rFont val="Calibri"/>
        <family val="2"/>
      </rPr>
      <t>Nom de pays ou région</t>
    </r>
  </si>
  <si>
    <r>
      <rPr>
        <b/>
        <sz val="10.5"/>
        <color theme="1"/>
        <rFont val="Calibri"/>
        <family val="2"/>
      </rPr>
      <t>Code ISO de pays (alpha 2)</t>
    </r>
  </si>
  <si>
    <r>
      <rPr>
        <b/>
        <sz val="10.5"/>
        <color theme="1"/>
        <rFont val="Calibri"/>
        <family val="2"/>
      </rPr>
      <t>Code numérique ISO (UN M49)</t>
    </r>
  </si>
  <si>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</si>
  <si>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</si>
  <si>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</si>
  <si>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</si>
  <si>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</si>
  <si>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</si>
  <si>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</si>
  <si>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</si>
  <si>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</si>
  <si>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</si>
  <si>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</si>
  <si>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</si>
  <si>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</si>
  <si>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</si>
  <si>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</si>
  <si>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</si>
  <si>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</si>
  <si>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</si>
  <si>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</si>
  <si>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</si>
  <si>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</si>
  <si>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</si>
  <si>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</si>
  <si>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</si>
  <si>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</si>
  <si>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</si>
  <si>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</si>
  <si>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</si>
  <si>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</si>
  <si>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</si>
  <si>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</si>
  <si>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</si>
  <si>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</si>
  <si>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</si>
  <si>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</si>
  <si>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</si>
  <si>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</si>
  <si>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</si>
  <si>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</si>
  <si>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</si>
  <si>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</si>
  <si>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</si>
  <si>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</si>
  <si>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</si>
  <si>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</si>
  <si>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</si>
  <si>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</si>
  <si>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</si>
  <si>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</si>
  <si>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</si>
  <si>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</si>
  <si>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</si>
  <si>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</si>
  <si>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</si>
  <si>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</si>
  <si>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</si>
  <si>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</si>
  <si>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</si>
  <si>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</si>
  <si>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</si>
  <si>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</si>
  <si>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</si>
  <si>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</si>
  <si>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</si>
  <si>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</si>
  <si>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</si>
  <si>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</si>
  <si>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</si>
  <si>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</si>
  <si>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</si>
  <si>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</si>
  <si>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</si>
  <si>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</si>
  <si>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</si>
  <si>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</si>
  <si>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</si>
  <si>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</si>
  <si>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</si>
  <si>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</si>
  <si>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</si>
  <si>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</si>
  <si>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</si>
  <si>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</si>
  <si>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</si>
  <si>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</si>
  <si>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</si>
  <si>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</si>
  <si>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</si>
  <si>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</si>
  <si>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</si>
  <si>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</si>
  <si>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</si>
  <si>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</si>
  <si>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</si>
  <si>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</si>
  <si>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</si>
  <si>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</si>
  <si>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</si>
  <si>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</si>
  <si>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</si>
  <si>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</si>
  <si>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</si>
  <si>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</si>
  <si>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</si>
  <si>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</si>
  <si>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</si>
  <si>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</si>
  <si>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</si>
  <si>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</si>
  <si>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</si>
  <si>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</si>
  <si>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</si>
  <si>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</si>
  <si>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</si>
  <si>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</si>
  <si>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</si>
  <si>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</si>
  <si>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</si>
  <si>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</si>
  <si>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</si>
  <si>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</si>
  <si>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</si>
  <si>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</si>
  <si>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</si>
  <si>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</si>
  <si>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</si>
  <si>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</si>
  <si>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</si>
  <si>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</si>
  <si>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</si>
  <si>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</si>
  <si>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</si>
  <si>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</si>
  <si>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</si>
  <si>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</si>
  <si>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</si>
  <si>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</si>
  <si>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</si>
  <si>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</si>
  <si>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</si>
  <si>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</si>
  <si>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</si>
  <si>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</si>
  <si>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</si>
  <si>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</si>
  <si>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</si>
  <si>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</si>
  <si>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</si>
  <si>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</si>
  <si>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</si>
  <si>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</si>
  <si>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</si>
  <si>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</si>
  <si>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</si>
  <si>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</si>
  <si>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</si>
  <si>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</si>
  <si>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</si>
  <si>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</si>
  <si>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</si>
  <si>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</si>
  <si>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</si>
  <si>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</si>
  <si>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</si>
  <si>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</si>
  <si>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</si>
  <si>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</si>
  <si>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</si>
  <si>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</si>
  <si>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</si>
  <si>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</si>
  <si>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</si>
  <si>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</si>
  <si>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</si>
  <si>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</si>
  <si>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</si>
  <si>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</si>
  <si>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</si>
  <si>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</si>
  <si>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</si>
  <si>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</si>
  <si>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</si>
  <si>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</si>
  <si>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</si>
  <si>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</si>
  <si>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</si>
  <si>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</si>
  <si>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</si>
  <si>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</si>
  <si>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</si>
  <si>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</si>
  <si>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</si>
  <si>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</si>
  <si>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</si>
  <si>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</si>
  <si>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</si>
  <si>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</si>
  <si>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</si>
  <si>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</si>
  <si>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</si>
  <si>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</si>
  <si>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</si>
  <si>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</si>
  <si>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</si>
  <si>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</si>
  <si>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</si>
  <si>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</si>
  <si>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</si>
  <si>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</si>
  <si>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</si>
  <si>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</si>
  <si>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</si>
  <si>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</si>
  <si>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</si>
  <si>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</si>
  <si>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</si>
  <si>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</si>
  <si>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</si>
  <si>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</si>
  <si>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</si>
  <si>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</si>
  <si>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</si>
  <si>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</si>
  <si>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</si>
  <si>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</si>
  <si>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</si>
  <si>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</si>
  <si>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</si>
  <si>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</si>
  <si>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</si>
  <si>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</si>
  <si>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</si>
  <si>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</si>
  <si>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</si>
  <si>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</si>
  <si>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</si>
  <si>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</si>
  <si>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</si>
  <si>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</si>
  <si>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</si>
  <si>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</si>
  <si>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</si>
  <si>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</si>
  <si>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r>
      <rPr>
        <b/>
        <sz val="10.5"/>
        <color theme="1"/>
        <rFont val="Calibri"/>
        <family val="2"/>
      </rPr>
      <t>Tableau 1 - Codes de pays</t>
    </r>
  </si>
  <si>
    <r>
      <rPr>
        <b/>
        <sz val="10.5"/>
        <color theme="1"/>
        <rFont val="Calibri"/>
        <family val="2"/>
      </rPr>
      <t>Tableau 2 - Options simples</t>
    </r>
  </si>
  <si>
    <t>Liste</t>
  </si>
  <si>
    <t>Partiellement</t>
  </si>
  <si>
    <t>Devise</t>
  </si>
  <si>
    <r>
      <rPr>
        <sz val="10.5"/>
        <color theme="1"/>
        <rFont val="Calibri"/>
        <family val="2"/>
      </rPr>
      <t>AED</t>
    </r>
  </si>
  <si>
    <r>
      <rPr>
        <sz val="10.5"/>
        <color theme="1"/>
        <rFont val="Calibri"/>
        <family val="2"/>
      </rPr>
      <t>Dirham des émirats arabes unis</t>
    </r>
  </si>
  <si>
    <t>AFN</t>
  </si>
  <si>
    <t>Afghani afghan</t>
  </si>
  <si>
    <t>ALL</t>
  </si>
  <si>
    <t>Lek albanais</t>
  </si>
  <si>
    <t>AMD</t>
  </si>
  <si>
    <t>Dram arménien</t>
  </si>
  <si>
    <r>
      <rPr>
        <sz val="10.5"/>
        <color theme="1"/>
        <rFont val="Calibri"/>
        <family val="2"/>
      </rPr>
      <t>ANG</t>
    </r>
  </si>
  <si>
    <r>
      <rPr>
        <sz val="10.5"/>
        <color theme="1"/>
        <rFont val="Calibri"/>
        <family val="2"/>
      </rPr>
      <t>Florin des Antilles néerlandaises</t>
    </r>
  </si>
  <si>
    <t>AOA</t>
  </si>
  <si>
    <t>Kwanza angolais</t>
  </si>
  <si>
    <t>ARS</t>
  </si>
  <si>
    <t>Peso argentin</t>
  </si>
  <si>
    <t>AUD</t>
  </si>
  <si>
    <t>Dollar australien</t>
  </si>
  <si>
    <t>AWG</t>
  </si>
  <si>
    <t>Florin d’Aruba</t>
  </si>
  <si>
    <t>AZN</t>
  </si>
  <si>
    <t>Manat azéri</t>
  </si>
  <si>
    <r>
      <rPr>
        <sz val="10.5"/>
        <color theme="1"/>
        <rFont val="Calibri"/>
        <family val="2"/>
      </rPr>
      <t>BAM</t>
    </r>
  </si>
  <si>
    <r>
      <rPr>
        <sz val="10.5"/>
        <color theme="1"/>
        <rFont val="Calibri"/>
        <family val="2"/>
      </rPr>
      <t>Mark convertible de Bosnie-Herzégovine</t>
    </r>
  </si>
  <si>
    <t>BBD</t>
  </si>
  <si>
    <t>BDT</t>
  </si>
  <si>
    <t>Taka bangladeshi</t>
  </si>
  <si>
    <r>
      <rPr>
        <sz val="10.5"/>
        <color theme="1"/>
        <rFont val="Calibri"/>
        <family val="2"/>
      </rPr>
      <t>BGN</t>
    </r>
  </si>
  <si>
    <t>BHD</t>
  </si>
  <si>
    <t>Dinar de Bahreïn</t>
  </si>
  <si>
    <r>
      <rPr>
        <sz val="10.5"/>
        <color theme="1"/>
        <rFont val="Calibri"/>
        <family val="2"/>
      </rPr>
      <t>BIF</t>
    </r>
  </si>
  <si>
    <r>
      <rPr>
        <sz val="10.5"/>
        <color theme="1"/>
        <rFont val="Calibri"/>
        <family val="2"/>
      </rPr>
      <t>Franc du Burundi</t>
    </r>
  </si>
  <si>
    <t>BMD</t>
  </si>
  <si>
    <t>Dollar des Bermudes</t>
  </si>
  <si>
    <r>
      <rPr>
        <sz val="10.5"/>
        <color theme="1"/>
        <rFont val="Calibri"/>
        <family val="2"/>
      </rPr>
      <t>BND</t>
    </r>
  </si>
  <si>
    <r>
      <rPr>
        <sz val="10.5"/>
        <color theme="1"/>
        <rFont val="Calibri"/>
        <family val="2"/>
      </rPr>
      <t>Dollar de Brunei</t>
    </r>
  </si>
  <si>
    <t>BOB</t>
  </si>
  <si>
    <r>
      <rPr>
        <sz val="10.5"/>
        <color theme="1"/>
        <rFont val="Calibri"/>
        <family val="2"/>
      </rPr>
      <t>BRL</t>
    </r>
  </si>
  <si>
    <r>
      <rPr>
        <sz val="10.5"/>
        <color theme="1"/>
        <rFont val="Calibri"/>
        <family val="2"/>
      </rPr>
      <t>Réal brésilien</t>
    </r>
  </si>
  <si>
    <t>BSD</t>
  </si>
  <si>
    <t>Dollar bahamien</t>
  </si>
  <si>
    <t>BWP</t>
  </si>
  <si>
    <t>Pula du Botswana</t>
  </si>
  <si>
    <t>BZD</t>
  </si>
  <si>
    <t>Dollar de Belize</t>
  </si>
  <si>
    <r>
      <rPr>
        <sz val="10.5"/>
        <color theme="1"/>
        <rFont val="Calibri"/>
        <family val="2"/>
      </rPr>
      <t>CAD</t>
    </r>
  </si>
  <si>
    <r>
      <rPr>
        <sz val="10.5"/>
        <color theme="1"/>
        <rFont val="Calibri"/>
        <family val="2"/>
      </rPr>
      <t>Dollar canadien</t>
    </r>
  </si>
  <si>
    <r>
      <rPr>
        <sz val="10.5"/>
        <color theme="1"/>
        <rFont val="Calibri"/>
        <family val="2"/>
      </rPr>
      <t>CDF</t>
    </r>
  </si>
  <si>
    <r>
      <rPr>
        <sz val="10.5"/>
        <color theme="1"/>
        <rFont val="Calibri"/>
        <family val="2"/>
      </rPr>
      <t>Franc congolais</t>
    </r>
  </si>
  <si>
    <r>
      <rPr>
        <sz val="10.5"/>
        <color theme="1"/>
        <rFont val="Calibri"/>
        <family val="2"/>
      </rPr>
      <t>CHF</t>
    </r>
  </si>
  <si>
    <r>
      <rPr>
        <sz val="10.5"/>
        <color theme="1"/>
        <rFont val="Calibri"/>
        <family val="2"/>
      </rPr>
      <t>Franc suisse</t>
    </r>
  </si>
  <si>
    <r>
      <rPr>
        <sz val="10.5"/>
        <color theme="1"/>
        <rFont val="Calibri"/>
        <family val="2"/>
      </rPr>
      <t>CLF</t>
    </r>
  </si>
  <si>
    <r>
      <rPr>
        <sz val="10.5"/>
        <color theme="1"/>
        <rFont val="Calibri"/>
        <family val="2"/>
      </rPr>
      <t>COP</t>
    </r>
  </si>
  <si>
    <r>
      <rPr>
        <sz val="10.5"/>
        <color theme="1"/>
        <rFont val="Calibri"/>
        <family val="2"/>
      </rPr>
      <t>Peso colombien</t>
    </r>
  </si>
  <si>
    <r>
      <rPr>
        <sz val="10.5"/>
        <color theme="1"/>
        <rFont val="Calibri"/>
        <family val="2"/>
      </rPr>
      <t>CRC</t>
    </r>
  </si>
  <si>
    <r>
      <rPr>
        <sz val="10.5"/>
        <color theme="1"/>
        <rFont val="Calibri"/>
        <family val="2"/>
      </rPr>
      <t>Colon costaricain</t>
    </r>
  </si>
  <si>
    <r>
      <rPr>
        <sz val="10.5"/>
        <color theme="1"/>
        <rFont val="Calibri"/>
        <family val="2"/>
      </rPr>
      <t>CUC</t>
    </r>
  </si>
  <si>
    <t>CVE</t>
  </si>
  <si>
    <r>
      <rPr>
        <sz val="10.5"/>
        <color theme="1"/>
        <rFont val="Calibri"/>
        <family val="2"/>
      </rPr>
      <t>CZK</t>
    </r>
  </si>
  <si>
    <r>
      <rPr>
        <sz val="10.5"/>
        <color theme="1"/>
        <rFont val="Calibri"/>
        <family val="2"/>
      </rPr>
      <t>Couronne tchèque</t>
    </r>
  </si>
  <si>
    <r>
      <rPr>
        <sz val="10.5"/>
        <color theme="1"/>
        <rFont val="Calibri"/>
        <family val="2"/>
      </rPr>
      <t>DJF</t>
    </r>
  </si>
  <si>
    <r>
      <rPr>
        <sz val="10.5"/>
        <color theme="1"/>
        <rFont val="Calibri"/>
        <family val="2"/>
      </rPr>
      <t>Franc djiboutien</t>
    </r>
  </si>
  <si>
    <r>
      <rPr>
        <sz val="10.5"/>
        <color theme="1"/>
        <rFont val="Calibri"/>
        <family val="2"/>
      </rPr>
      <t>DKK</t>
    </r>
  </si>
  <si>
    <r>
      <rPr>
        <sz val="10.5"/>
        <color theme="1"/>
        <rFont val="Calibri"/>
        <family val="2"/>
      </rPr>
      <t>Couronne danoise</t>
    </r>
  </si>
  <si>
    <r>
      <rPr>
        <sz val="10.5"/>
        <color theme="1"/>
        <rFont val="Calibri"/>
        <family val="2"/>
      </rPr>
      <t>DOP</t>
    </r>
  </si>
  <si>
    <r>
      <rPr>
        <sz val="10.5"/>
        <color theme="1"/>
        <rFont val="Calibri"/>
        <family val="2"/>
      </rPr>
      <t>Peso dominicain</t>
    </r>
  </si>
  <si>
    <t>DZD</t>
  </si>
  <si>
    <t>Dinar algérien</t>
  </si>
  <si>
    <r>
      <rPr>
        <sz val="10.5"/>
        <color theme="1"/>
        <rFont val="Calibri"/>
        <family val="2"/>
      </rPr>
      <t>EGP</t>
    </r>
  </si>
  <si>
    <r>
      <rPr>
        <sz val="10.5"/>
        <color theme="1"/>
        <rFont val="Calibri"/>
        <family val="2"/>
      </rPr>
      <t>Livre égyptienne</t>
    </r>
  </si>
  <si>
    <r>
      <rPr>
        <sz val="10.5"/>
        <color theme="1"/>
        <rFont val="Calibri"/>
        <family val="2"/>
      </rPr>
      <t>ERN</t>
    </r>
  </si>
  <si>
    <r>
      <rPr>
        <sz val="10.5"/>
        <color theme="1"/>
        <rFont val="Calibri"/>
        <family val="2"/>
      </rPr>
      <t>Nakfa érythréen</t>
    </r>
  </si>
  <si>
    <r>
      <rPr>
        <sz val="10.5"/>
        <color theme="1"/>
        <rFont val="Calibri"/>
        <family val="2"/>
      </rPr>
      <t>ETB</t>
    </r>
  </si>
  <si>
    <r>
      <rPr>
        <sz val="10.5"/>
        <color theme="1"/>
        <rFont val="Calibri"/>
        <family val="2"/>
      </rPr>
      <t>Birr éthiopien</t>
    </r>
  </si>
  <si>
    <t>EUR</t>
  </si>
  <si>
    <t>Euro</t>
  </si>
  <si>
    <r>
      <rPr>
        <sz val="10.5"/>
        <color theme="1"/>
        <rFont val="Calibri"/>
        <family val="2"/>
      </rPr>
      <t>FJD</t>
    </r>
  </si>
  <si>
    <r>
      <rPr>
        <sz val="10.5"/>
        <color theme="1"/>
        <rFont val="Calibri"/>
        <family val="2"/>
      </rPr>
      <t>FKP</t>
    </r>
  </si>
  <si>
    <r>
      <rPr>
        <sz val="10.5"/>
        <color theme="1"/>
        <rFont val="Calibri"/>
        <family val="2"/>
      </rPr>
      <t>Livre des Malouines</t>
    </r>
  </si>
  <si>
    <r>
      <rPr>
        <sz val="10.5"/>
        <color theme="1"/>
        <rFont val="Calibri"/>
        <family val="2"/>
      </rPr>
      <t>GBP</t>
    </r>
  </si>
  <si>
    <r>
      <rPr>
        <sz val="10.5"/>
        <color theme="1"/>
        <rFont val="Calibri"/>
        <family val="2"/>
      </rPr>
      <t>Livre sterling</t>
    </r>
  </si>
  <si>
    <r>
      <rPr>
        <sz val="10.5"/>
        <color theme="1"/>
        <rFont val="Calibri"/>
        <family val="2"/>
      </rPr>
      <t>GEL</t>
    </r>
  </si>
  <si>
    <r>
      <rPr>
        <sz val="10.5"/>
        <color theme="1"/>
        <rFont val="Calibri"/>
        <family val="2"/>
      </rPr>
      <t>Géorgie</t>
    </r>
  </si>
  <si>
    <r>
      <rPr>
        <sz val="10.5"/>
        <color theme="1"/>
        <rFont val="Calibri"/>
        <family val="2"/>
      </rPr>
      <t>GHS</t>
    </r>
  </si>
  <si>
    <r>
      <rPr>
        <sz val="10.5"/>
        <color theme="1"/>
        <rFont val="Calibri"/>
        <family val="2"/>
      </rPr>
      <t>Cedi ghanéen</t>
    </r>
  </si>
  <si>
    <r>
      <rPr>
        <sz val="10.5"/>
        <color theme="1"/>
        <rFont val="Calibri"/>
        <family val="2"/>
      </rPr>
      <t>GIP</t>
    </r>
  </si>
  <si>
    <r>
      <rPr>
        <sz val="10.5"/>
        <color theme="1"/>
        <rFont val="Calibri"/>
        <family val="2"/>
      </rPr>
      <t>Livre de Gibraltar</t>
    </r>
  </si>
  <si>
    <r>
      <rPr>
        <sz val="10.5"/>
        <color theme="1"/>
        <rFont val="Calibri"/>
        <family val="2"/>
      </rPr>
      <t>GMD</t>
    </r>
  </si>
  <si>
    <r>
      <rPr>
        <sz val="10.5"/>
        <color theme="1"/>
        <rFont val="Calibri"/>
        <family val="2"/>
      </rPr>
      <t>Dalasi gambien</t>
    </r>
  </si>
  <si>
    <r>
      <rPr>
        <sz val="10.5"/>
        <color theme="1"/>
        <rFont val="Calibri"/>
        <family val="2"/>
      </rPr>
      <t>GNF</t>
    </r>
  </si>
  <si>
    <r>
      <rPr>
        <sz val="10.5"/>
        <color theme="1"/>
        <rFont val="Calibri"/>
        <family val="2"/>
      </rPr>
      <t>Franc guinéen</t>
    </r>
  </si>
  <si>
    <r>
      <rPr>
        <sz val="10.5"/>
        <color theme="1"/>
        <rFont val="Calibri"/>
        <family val="2"/>
      </rPr>
      <t>GTQ</t>
    </r>
  </si>
  <si>
    <r>
      <rPr>
        <sz val="10.5"/>
        <color theme="1"/>
        <rFont val="Calibri"/>
        <family val="2"/>
      </rPr>
      <t>Quetzal guatémaltèque</t>
    </r>
  </si>
  <si>
    <r>
      <rPr>
        <sz val="10.5"/>
        <color theme="1"/>
        <rFont val="Calibri"/>
        <family val="2"/>
      </rPr>
      <t>GYD</t>
    </r>
  </si>
  <si>
    <r>
      <rPr>
        <sz val="10.5"/>
        <color theme="1"/>
        <rFont val="Calibri"/>
        <family val="2"/>
      </rPr>
      <t>HKD</t>
    </r>
  </si>
  <si>
    <r>
      <rPr>
        <sz val="10.5"/>
        <color theme="1"/>
        <rFont val="Calibri"/>
        <family val="2"/>
      </rPr>
      <t>HNL</t>
    </r>
  </si>
  <si>
    <t>HRK</t>
  </si>
  <si>
    <r>
      <rPr>
        <sz val="10.5"/>
        <color theme="1"/>
        <rFont val="Calibri"/>
        <family val="2"/>
      </rPr>
      <t>HTG</t>
    </r>
  </si>
  <si>
    <r>
      <rPr>
        <sz val="10.5"/>
        <color theme="1"/>
        <rFont val="Calibri"/>
        <family val="2"/>
      </rPr>
      <t>HUF</t>
    </r>
  </si>
  <si>
    <r>
      <rPr>
        <sz val="10.5"/>
        <color theme="1"/>
        <rFont val="Calibri"/>
        <family val="2"/>
      </rPr>
      <t>IDR</t>
    </r>
  </si>
  <si>
    <r>
      <rPr>
        <sz val="10.5"/>
        <color theme="1"/>
        <rFont val="Calibri"/>
        <family val="2"/>
      </rPr>
      <t>ILS</t>
    </r>
  </si>
  <si>
    <r>
      <rPr>
        <sz val="10.5"/>
        <color theme="1"/>
        <rFont val="Calibri"/>
        <family val="2"/>
      </rPr>
      <t>INR</t>
    </r>
  </si>
  <si>
    <r>
      <rPr>
        <sz val="10.5"/>
        <color theme="1"/>
        <rFont val="Calibri"/>
        <family val="2"/>
      </rPr>
      <t>IQD</t>
    </r>
  </si>
  <si>
    <r>
      <rPr>
        <sz val="10.5"/>
        <color theme="1"/>
        <rFont val="Calibri"/>
        <family val="2"/>
      </rPr>
      <t>Dinar irakien</t>
    </r>
  </si>
  <si>
    <r>
      <rPr>
        <sz val="10.5"/>
        <color theme="1"/>
        <rFont val="Calibri"/>
        <family val="2"/>
      </rPr>
      <t>IRR</t>
    </r>
  </si>
  <si>
    <r>
      <rPr>
        <sz val="10.5"/>
        <color theme="1"/>
        <rFont val="Calibri"/>
        <family val="2"/>
      </rPr>
      <t>ISK</t>
    </r>
  </si>
  <si>
    <r>
      <rPr>
        <sz val="10.5"/>
        <color theme="1"/>
        <rFont val="Calibri"/>
        <family val="2"/>
      </rPr>
      <t>Couronne islandaise</t>
    </r>
  </si>
  <si>
    <r>
      <rPr>
        <sz val="10.5"/>
        <color theme="1"/>
        <rFont val="Calibri"/>
        <family val="2"/>
      </rPr>
      <t>JMD</t>
    </r>
  </si>
  <si>
    <r>
      <rPr>
        <sz val="10.5"/>
        <color theme="1"/>
        <rFont val="Calibri"/>
        <family val="2"/>
      </rPr>
      <t>JOD</t>
    </r>
  </si>
  <si>
    <r>
      <rPr>
        <sz val="10.5"/>
        <color theme="1"/>
        <rFont val="Calibri"/>
        <family val="2"/>
      </rPr>
      <t>JPY</t>
    </r>
  </si>
  <si>
    <r>
      <rPr>
        <sz val="10.5"/>
        <color theme="1"/>
        <rFont val="Calibri"/>
        <family val="2"/>
      </rPr>
      <t>KES</t>
    </r>
  </si>
  <si>
    <r>
      <rPr>
        <sz val="10.5"/>
        <color theme="1"/>
        <rFont val="Calibri"/>
        <family val="2"/>
      </rPr>
      <t>KGS</t>
    </r>
  </si>
  <si>
    <t>KHR</t>
  </si>
  <si>
    <t>KMF</t>
  </si>
  <si>
    <r>
      <rPr>
        <sz val="10.5"/>
        <color theme="1"/>
        <rFont val="Calibri"/>
        <family val="2"/>
      </rPr>
      <t>KPW</t>
    </r>
  </si>
  <si>
    <r>
      <rPr>
        <sz val="10.5"/>
        <color theme="1"/>
        <rFont val="Calibri"/>
        <family val="2"/>
      </rPr>
      <t>KRW</t>
    </r>
  </si>
  <si>
    <r>
      <rPr>
        <sz val="10.5"/>
        <color theme="1"/>
        <rFont val="Calibri"/>
        <family val="2"/>
      </rPr>
      <t>KWD</t>
    </r>
  </si>
  <si>
    <t>KYD</t>
  </si>
  <si>
    <r>
      <rPr>
        <sz val="10.5"/>
        <color theme="1"/>
        <rFont val="Calibri"/>
        <family val="2"/>
      </rPr>
      <t>KZT</t>
    </r>
  </si>
  <si>
    <r>
      <rPr>
        <sz val="10.5"/>
        <color theme="1"/>
        <rFont val="Calibri"/>
        <family val="2"/>
      </rPr>
      <t>LAK</t>
    </r>
  </si>
  <si>
    <r>
      <rPr>
        <sz val="10.5"/>
        <color theme="1"/>
        <rFont val="Calibri"/>
        <family val="2"/>
      </rPr>
      <t>LBP</t>
    </r>
  </si>
  <si>
    <r>
      <rPr>
        <sz val="10.5"/>
        <color theme="1"/>
        <rFont val="Calibri"/>
        <family val="2"/>
      </rPr>
      <t>LKR</t>
    </r>
  </si>
  <si>
    <r>
      <rPr>
        <sz val="10.5"/>
        <color theme="1"/>
        <rFont val="Calibri"/>
        <family val="2"/>
      </rPr>
      <t>LRD</t>
    </r>
  </si>
  <si>
    <r>
      <rPr>
        <sz val="10.5"/>
        <color theme="1"/>
        <rFont val="Calibri"/>
        <family val="2"/>
      </rPr>
      <t>LSL</t>
    </r>
  </si>
  <si>
    <r>
      <rPr>
        <sz val="10.5"/>
        <color theme="1"/>
        <rFont val="Calibri"/>
        <family val="2"/>
      </rPr>
      <t>Loti du Lesotho</t>
    </r>
  </si>
  <si>
    <r>
      <rPr>
        <sz val="10.5"/>
        <color theme="1"/>
        <rFont val="Calibri"/>
        <family val="2"/>
      </rPr>
      <t>LYD</t>
    </r>
  </si>
  <si>
    <r>
      <rPr>
        <sz val="10.5"/>
        <color theme="1"/>
        <rFont val="Calibri"/>
        <family val="2"/>
      </rPr>
      <t>MAD</t>
    </r>
  </si>
  <si>
    <r>
      <rPr>
        <sz val="10.5"/>
        <color theme="1"/>
        <rFont val="Calibri"/>
        <family val="2"/>
      </rPr>
      <t>MDL</t>
    </r>
  </si>
  <si>
    <r>
      <rPr>
        <sz val="10.5"/>
        <color theme="1"/>
        <rFont val="Calibri"/>
        <family val="2"/>
      </rPr>
      <t>MGA</t>
    </r>
  </si>
  <si>
    <r>
      <rPr>
        <sz val="10.5"/>
        <color theme="1"/>
        <rFont val="Calibri"/>
        <family val="2"/>
      </rPr>
      <t>Denar macédonien</t>
    </r>
  </si>
  <si>
    <r>
      <rPr>
        <sz val="10.5"/>
        <color theme="1"/>
        <rFont val="Calibri"/>
        <family val="2"/>
      </rPr>
      <t>MMK</t>
    </r>
  </si>
  <si>
    <r>
      <rPr>
        <sz val="10.5"/>
        <color theme="1"/>
        <rFont val="Calibri"/>
        <family val="2"/>
      </rPr>
      <t>MNT</t>
    </r>
  </si>
  <si>
    <r>
      <rPr>
        <sz val="10.5"/>
        <color theme="1"/>
        <rFont val="Calibri"/>
        <family val="2"/>
      </rPr>
      <t>MOP</t>
    </r>
  </si>
  <si>
    <r>
      <rPr>
        <sz val="10.5"/>
        <color theme="1"/>
        <rFont val="Calibri"/>
        <family val="2"/>
      </rPr>
      <t>MUR</t>
    </r>
  </si>
  <si>
    <r>
      <rPr>
        <sz val="10.5"/>
        <color theme="1"/>
        <rFont val="Calibri"/>
        <family val="2"/>
      </rPr>
      <t>MVR</t>
    </r>
  </si>
  <si>
    <r>
      <rPr>
        <sz val="10.5"/>
        <color theme="1"/>
        <rFont val="Calibri"/>
        <family val="2"/>
      </rPr>
      <t>MWK</t>
    </r>
  </si>
  <si>
    <r>
      <rPr>
        <sz val="10.5"/>
        <color theme="1"/>
        <rFont val="Calibri"/>
        <family val="2"/>
      </rPr>
      <t>Kwacha du Malawi</t>
    </r>
  </si>
  <si>
    <r>
      <rPr>
        <sz val="10.5"/>
        <color theme="1"/>
        <rFont val="Calibri"/>
        <family val="2"/>
      </rPr>
      <t>MXN</t>
    </r>
  </si>
  <si>
    <r>
      <rPr>
        <sz val="10.5"/>
        <color theme="1"/>
        <rFont val="Calibri"/>
        <family val="2"/>
      </rPr>
      <t>MYR</t>
    </r>
  </si>
  <si>
    <r>
      <rPr>
        <sz val="10.5"/>
        <color theme="1"/>
        <rFont val="Calibri"/>
        <family val="2"/>
      </rPr>
      <t>MZN</t>
    </r>
  </si>
  <si>
    <r>
      <rPr>
        <sz val="10.5"/>
        <color theme="1"/>
        <rFont val="Calibri"/>
        <family val="2"/>
      </rPr>
      <t>NAD</t>
    </r>
  </si>
  <si>
    <r>
      <rPr>
        <sz val="10.5"/>
        <color theme="1"/>
        <rFont val="Calibri"/>
        <family val="2"/>
      </rPr>
      <t>NGN</t>
    </r>
  </si>
  <si>
    <r>
      <rPr>
        <sz val="10.5"/>
        <color theme="1"/>
        <rFont val="Calibri"/>
        <family val="2"/>
      </rPr>
      <t>NIO</t>
    </r>
  </si>
  <si>
    <r>
      <rPr>
        <sz val="10.5"/>
        <color theme="1"/>
        <rFont val="Calibri"/>
        <family val="2"/>
      </rPr>
      <t>NOK</t>
    </r>
  </si>
  <si>
    <r>
      <rPr>
        <sz val="10.5"/>
        <color theme="1"/>
        <rFont val="Calibri"/>
        <family val="2"/>
      </rPr>
      <t>NPR</t>
    </r>
  </si>
  <si>
    <r>
      <rPr>
        <sz val="10.5"/>
        <color theme="1"/>
        <rFont val="Calibri"/>
        <family val="2"/>
      </rPr>
      <t>NZD</t>
    </r>
  </si>
  <si>
    <r>
      <rPr>
        <sz val="10.5"/>
        <color theme="1"/>
        <rFont val="Calibri"/>
        <family val="2"/>
      </rPr>
      <t>OMR</t>
    </r>
  </si>
  <si>
    <r>
      <rPr>
        <sz val="10.5"/>
        <color theme="1"/>
        <rFont val="Calibri"/>
        <family val="2"/>
      </rPr>
      <t>PAB</t>
    </r>
  </si>
  <si>
    <r>
      <rPr>
        <sz val="10.5"/>
        <color theme="1"/>
        <rFont val="Calibri"/>
        <family val="2"/>
      </rPr>
      <t>PEN</t>
    </r>
  </si>
  <si>
    <r>
      <rPr>
        <sz val="10.5"/>
        <color theme="1"/>
        <rFont val="Calibri"/>
        <family val="2"/>
      </rPr>
      <t>Sol péruvien</t>
    </r>
  </si>
  <si>
    <r>
      <rPr>
        <sz val="10.5"/>
        <color theme="1"/>
        <rFont val="Calibri"/>
        <family val="2"/>
      </rPr>
      <t>PGK</t>
    </r>
  </si>
  <si>
    <r>
      <rPr>
        <sz val="10.5"/>
        <color theme="1"/>
        <rFont val="Calibri"/>
        <family val="2"/>
      </rPr>
      <t>PHP</t>
    </r>
  </si>
  <si>
    <r>
      <rPr>
        <sz val="10.5"/>
        <color theme="1"/>
        <rFont val="Calibri"/>
        <family val="2"/>
      </rPr>
      <t>PKR</t>
    </r>
  </si>
  <si>
    <r>
      <rPr>
        <sz val="10.5"/>
        <color theme="1"/>
        <rFont val="Calibri"/>
        <family val="2"/>
      </rPr>
      <t>PLN</t>
    </r>
  </si>
  <si>
    <r>
      <rPr>
        <sz val="10.5"/>
        <color theme="1"/>
        <rFont val="Calibri"/>
        <family val="2"/>
      </rPr>
      <t>PYG</t>
    </r>
  </si>
  <si>
    <r>
      <rPr>
        <sz val="10.5"/>
        <color theme="1"/>
        <rFont val="Calibri"/>
        <family val="2"/>
      </rPr>
      <t>Guarani paraguayen</t>
    </r>
  </si>
  <si>
    <r>
      <rPr>
        <sz val="10.5"/>
        <color theme="1"/>
        <rFont val="Calibri"/>
        <family val="2"/>
      </rPr>
      <t>QAR</t>
    </r>
  </si>
  <si>
    <r>
      <rPr>
        <sz val="10.5"/>
        <color theme="1"/>
        <rFont val="Calibri"/>
        <family val="2"/>
      </rPr>
      <t>RON</t>
    </r>
  </si>
  <si>
    <r>
      <rPr>
        <sz val="10.5"/>
        <color theme="1"/>
        <rFont val="Calibri"/>
        <family val="2"/>
      </rPr>
      <t>RSD</t>
    </r>
  </si>
  <si>
    <r>
      <rPr>
        <sz val="10.5"/>
        <color theme="1"/>
        <rFont val="Calibri"/>
        <family val="2"/>
      </rPr>
      <t>RUB</t>
    </r>
  </si>
  <si>
    <r>
      <rPr>
        <sz val="10.5"/>
        <color theme="1"/>
        <rFont val="Calibri"/>
        <family val="2"/>
      </rPr>
      <t>RWF</t>
    </r>
  </si>
  <si>
    <r>
      <rPr>
        <sz val="10.5"/>
        <color theme="1"/>
        <rFont val="Calibri"/>
        <family val="2"/>
      </rPr>
      <t>SAR</t>
    </r>
  </si>
  <si>
    <r>
      <rPr>
        <sz val="10.5"/>
        <color theme="1"/>
        <rFont val="Calibri"/>
        <family val="2"/>
      </rPr>
      <t>SBD</t>
    </r>
  </si>
  <si>
    <r>
      <rPr>
        <sz val="10.5"/>
        <color theme="1"/>
        <rFont val="Calibri"/>
        <family val="2"/>
      </rPr>
      <t>SCR</t>
    </r>
  </si>
  <si>
    <r>
      <rPr>
        <sz val="10.5"/>
        <color theme="1"/>
        <rFont val="Calibri"/>
        <family val="2"/>
      </rPr>
      <t>SDG</t>
    </r>
  </si>
  <si>
    <r>
      <rPr>
        <sz val="10.5"/>
        <color theme="1"/>
        <rFont val="Calibri"/>
        <family val="2"/>
      </rPr>
      <t>SEK</t>
    </r>
  </si>
  <si>
    <r>
      <rPr>
        <sz val="10.5"/>
        <color theme="1"/>
        <rFont val="Calibri"/>
        <family val="2"/>
      </rPr>
      <t>SGD</t>
    </r>
  </si>
  <si>
    <r>
      <rPr>
        <sz val="10.5"/>
        <color theme="1"/>
        <rFont val="Calibri"/>
        <family val="2"/>
      </rPr>
      <t>SHP</t>
    </r>
  </si>
  <si>
    <r>
      <rPr>
        <sz val="10.5"/>
        <color theme="1"/>
        <rFont val="Calibri"/>
        <family val="2"/>
      </rPr>
      <t>SLL</t>
    </r>
  </si>
  <si>
    <r>
      <rPr>
        <sz val="10.5"/>
        <color theme="1"/>
        <rFont val="Calibri"/>
        <family val="2"/>
      </rPr>
      <t>Leone sierra-léonaise</t>
    </r>
  </si>
  <si>
    <r>
      <rPr>
        <sz val="10.5"/>
        <color theme="1"/>
        <rFont val="Calibri"/>
        <family val="2"/>
      </rPr>
      <t>SOS</t>
    </r>
  </si>
  <si>
    <r>
      <rPr>
        <sz val="10.5"/>
        <color theme="1"/>
        <rFont val="Calibri"/>
        <family val="2"/>
      </rPr>
      <t>SRD</t>
    </r>
  </si>
  <si>
    <r>
      <rPr>
        <sz val="10.5"/>
        <color theme="1"/>
        <rFont val="Calibri"/>
        <family val="2"/>
      </rPr>
      <t>Dollar du Suriname</t>
    </r>
  </si>
  <si>
    <r>
      <rPr>
        <sz val="10.5"/>
        <color theme="1"/>
        <rFont val="Calibri"/>
        <family val="2"/>
      </rPr>
      <t>SSP</t>
    </r>
  </si>
  <si>
    <r>
      <rPr>
        <sz val="10.5"/>
        <color theme="1"/>
        <rFont val="Calibri"/>
        <family val="2"/>
      </rPr>
      <t>SYP</t>
    </r>
  </si>
  <si>
    <t>SZL</t>
  </si>
  <si>
    <r>
      <rPr>
        <sz val="10.5"/>
        <color theme="1"/>
        <rFont val="Calibri"/>
        <family val="2"/>
      </rPr>
      <t>THB</t>
    </r>
  </si>
  <si>
    <r>
      <rPr>
        <sz val="10.5"/>
        <color theme="1"/>
        <rFont val="Calibri"/>
        <family val="2"/>
      </rPr>
      <t>TJS</t>
    </r>
  </si>
  <si>
    <r>
      <rPr>
        <sz val="10.5"/>
        <color theme="1"/>
        <rFont val="Calibri"/>
        <family val="2"/>
      </rPr>
      <t>TMT</t>
    </r>
  </si>
  <si>
    <r>
      <rPr>
        <sz val="10.5"/>
        <color theme="1"/>
        <rFont val="Calibri"/>
        <family val="2"/>
      </rPr>
      <t>TND</t>
    </r>
  </si>
  <si>
    <r>
      <rPr>
        <sz val="10.5"/>
        <color theme="1"/>
        <rFont val="Calibri"/>
        <family val="2"/>
      </rPr>
      <t>Tunisie</t>
    </r>
  </si>
  <si>
    <r>
      <rPr>
        <sz val="10.5"/>
        <color theme="1"/>
        <rFont val="Calibri"/>
        <family val="2"/>
      </rPr>
      <t>TOP</t>
    </r>
  </si>
  <si>
    <r>
      <rPr>
        <sz val="10.5"/>
        <color theme="1"/>
        <rFont val="Calibri"/>
        <family val="2"/>
      </rPr>
      <t>TRY</t>
    </r>
  </si>
  <si>
    <r>
      <rPr>
        <sz val="10.5"/>
        <color theme="1"/>
        <rFont val="Calibri"/>
        <family val="2"/>
      </rPr>
      <t>Lire turque</t>
    </r>
  </si>
  <si>
    <r>
      <rPr>
        <sz val="10.5"/>
        <color theme="1"/>
        <rFont val="Calibri"/>
        <family val="2"/>
      </rPr>
      <t>TTD</t>
    </r>
  </si>
  <si>
    <r>
      <rPr>
        <sz val="10.5"/>
        <color theme="1"/>
        <rFont val="Calibri"/>
        <family val="2"/>
      </rPr>
      <t>TWD</t>
    </r>
  </si>
  <si>
    <r>
      <rPr>
        <sz val="10.5"/>
        <color theme="1"/>
        <rFont val="Calibri"/>
        <family val="2"/>
      </rPr>
      <t>Nouveau dollar taïwanais</t>
    </r>
  </si>
  <si>
    <r>
      <rPr>
        <sz val="10.5"/>
        <color theme="1"/>
        <rFont val="Calibri"/>
        <family val="2"/>
      </rPr>
      <t>TZS</t>
    </r>
  </si>
  <si>
    <r>
      <rPr>
        <sz val="10.5"/>
        <color theme="1"/>
        <rFont val="Calibri"/>
        <family val="2"/>
      </rPr>
      <t>Shilling tanzanien</t>
    </r>
  </si>
  <si>
    <r>
      <rPr>
        <sz val="10.5"/>
        <color theme="1"/>
        <rFont val="Calibri"/>
        <family val="2"/>
      </rPr>
      <t>UAH</t>
    </r>
  </si>
  <si>
    <r>
      <rPr>
        <sz val="10.5"/>
        <color theme="1"/>
        <rFont val="Calibri"/>
        <family val="2"/>
      </rPr>
      <t>UGX</t>
    </r>
  </si>
  <si>
    <r>
      <rPr>
        <sz val="10.5"/>
        <color theme="1"/>
        <rFont val="Calibri"/>
        <family val="2"/>
      </rPr>
      <t>Shilling ougandais</t>
    </r>
  </si>
  <si>
    <t>Dollar des États-Unis</t>
  </si>
  <si>
    <r>
      <rPr>
        <sz val="10.5"/>
        <color theme="1"/>
        <rFont val="Calibri"/>
        <family val="2"/>
      </rPr>
      <t>UYU</t>
    </r>
  </si>
  <si>
    <r>
      <rPr>
        <sz val="10.5"/>
        <color theme="1"/>
        <rFont val="Calibri"/>
        <family val="2"/>
      </rPr>
      <t>UZS</t>
    </r>
  </si>
  <si>
    <r>
      <rPr>
        <sz val="10.5"/>
        <color theme="1"/>
        <rFont val="Calibri"/>
        <family val="2"/>
      </rPr>
      <t>VEF</t>
    </r>
  </si>
  <si>
    <r>
      <rPr>
        <sz val="10.5"/>
        <color theme="1"/>
        <rFont val="Calibri"/>
        <family val="2"/>
      </rPr>
      <t>VND</t>
    </r>
  </si>
  <si>
    <r>
      <rPr>
        <sz val="10.5"/>
        <color theme="1"/>
        <rFont val="Calibri"/>
        <family val="2"/>
      </rPr>
      <t>VUV</t>
    </r>
  </si>
  <si>
    <r>
      <rPr>
        <sz val="10.5"/>
        <color theme="1"/>
        <rFont val="Calibri"/>
        <family val="2"/>
      </rPr>
      <t>WST</t>
    </r>
  </si>
  <si>
    <r>
      <rPr>
        <sz val="10.5"/>
        <color theme="1"/>
        <rFont val="Calibri"/>
        <family val="2"/>
      </rPr>
      <t>Tala de Samoa</t>
    </r>
  </si>
  <si>
    <t>XAF</t>
  </si>
  <si>
    <t>XCD</t>
  </si>
  <si>
    <t>Dollar des Caraïbes orientales</t>
  </si>
  <si>
    <t>XOF</t>
  </si>
  <si>
    <r>
      <rPr>
        <sz val="10.5"/>
        <color theme="1"/>
        <rFont val="Calibri"/>
        <family val="2"/>
      </rPr>
      <t>YER</t>
    </r>
  </si>
  <si>
    <r>
      <rPr>
        <sz val="10.5"/>
        <color theme="1"/>
        <rFont val="Calibri"/>
        <family val="2"/>
      </rPr>
      <t>ZAR</t>
    </r>
  </si>
  <si>
    <r>
      <rPr>
        <sz val="10.5"/>
        <color theme="1"/>
        <rFont val="Calibri"/>
        <family val="2"/>
      </rPr>
      <t>ZMW</t>
    </r>
  </si>
  <si>
    <t>Dollar de la Barbade</t>
  </si>
  <si>
    <r>
      <rPr>
        <sz val="10.5"/>
        <color theme="1"/>
        <rFont val="Calibri"/>
        <family val="2"/>
      </rPr>
      <t>Lev bulgare (ancien)</t>
    </r>
  </si>
  <si>
    <t>Boliviano bolivien</t>
  </si>
  <si>
    <t>-</t>
  </si>
  <si>
    <t>BYR</t>
  </si>
  <si>
    <t>Rouble de Belarus</t>
  </si>
  <si>
    <r>
      <rPr>
        <sz val="10.5"/>
        <color theme="1"/>
        <rFont val="Calibri"/>
        <family val="2"/>
      </rPr>
      <t>CNH</t>
    </r>
  </si>
  <si>
    <r>
      <rPr>
        <sz val="10.5"/>
        <color theme="1"/>
        <rFont val="Calibri"/>
        <family val="2"/>
      </rPr>
      <t>Yuan renminbi chinois (off-shore)</t>
    </r>
  </si>
  <si>
    <r>
      <rPr>
        <sz val="10.5"/>
        <color theme="1"/>
        <rFont val="Calibri"/>
        <family val="2"/>
      </rPr>
      <t>Peso cubain convertible</t>
    </r>
  </si>
  <si>
    <t>Escudo cap-verdien</t>
  </si>
  <si>
    <r>
      <rPr>
        <sz val="10.5"/>
        <color theme="1"/>
        <rFont val="Calibri"/>
        <family val="2"/>
      </rPr>
      <t>Dollar fidjien</t>
    </r>
  </si>
  <si>
    <r>
      <rPr>
        <sz val="10.5"/>
        <color theme="1"/>
        <rFont val="Calibri"/>
        <family val="2"/>
      </rPr>
      <t>GGP</t>
    </r>
  </si>
  <si>
    <r>
      <rPr>
        <sz val="10.5"/>
        <color theme="1"/>
        <rFont val="Calibri"/>
        <family val="2"/>
      </rPr>
      <t>Livre</t>
    </r>
  </si>
  <si>
    <r>
      <rPr>
        <sz val="10.5"/>
        <color theme="1"/>
        <rFont val="Calibri"/>
        <family val="2"/>
      </rPr>
      <t>Dollar guyanais</t>
    </r>
  </si>
  <si>
    <r>
      <rPr>
        <sz val="10.5"/>
        <color theme="1"/>
        <rFont val="Calibri"/>
        <family val="2"/>
      </rPr>
      <t>Lempira hondurien</t>
    </r>
  </si>
  <si>
    <r>
      <rPr>
        <sz val="10.5"/>
        <color theme="1"/>
        <rFont val="Calibri"/>
        <family val="2"/>
      </rPr>
      <t>Gourde haïtienne</t>
    </r>
  </si>
  <si>
    <r>
      <rPr>
        <sz val="10.5"/>
        <color theme="1"/>
        <rFont val="Calibri"/>
        <family val="2"/>
      </rPr>
      <t>Forint hongrois</t>
    </r>
  </si>
  <si>
    <r>
      <rPr>
        <sz val="10.5"/>
        <color theme="1"/>
        <rFont val="Calibri"/>
        <family val="2"/>
      </rPr>
      <t>Roupie indonésienne</t>
    </r>
  </si>
  <si>
    <r>
      <rPr>
        <sz val="10.5"/>
        <color theme="1"/>
        <rFont val="Calibri"/>
        <family val="2"/>
      </rPr>
      <t>Nouveau shekel israélien</t>
    </r>
  </si>
  <si>
    <r>
      <rPr>
        <sz val="10.5"/>
        <color theme="1"/>
        <rFont val="Calibri"/>
        <family val="2"/>
      </rPr>
      <t>IMP</t>
    </r>
  </si>
  <si>
    <r>
      <rPr>
        <sz val="10.5"/>
        <color theme="1"/>
        <rFont val="Calibri"/>
        <family val="2"/>
      </rPr>
      <t>Livre de l’Île de Man</t>
    </r>
  </si>
  <si>
    <r>
      <rPr>
        <sz val="10.5"/>
        <color theme="1"/>
        <rFont val="Calibri"/>
        <family val="2"/>
      </rPr>
      <t>Roupie indienne</t>
    </r>
  </si>
  <si>
    <r>
      <rPr>
        <sz val="10.5"/>
        <color theme="1"/>
        <rFont val="Calibri"/>
        <family val="2"/>
      </rPr>
      <t>Rial iranien</t>
    </r>
  </si>
  <si>
    <r>
      <rPr>
        <sz val="10.5"/>
        <color theme="1"/>
        <rFont val="Calibri"/>
        <family val="2"/>
      </rPr>
      <t>JEP</t>
    </r>
  </si>
  <si>
    <r>
      <rPr>
        <sz val="10.5"/>
        <color theme="1"/>
        <rFont val="Calibri"/>
        <family val="2"/>
      </rPr>
      <t>Livre de Jersey</t>
    </r>
  </si>
  <si>
    <r>
      <rPr>
        <sz val="10.5"/>
        <color theme="1"/>
        <rFont val="Calibri"/>
        <family val="2"/>
      </rPr>
      <t>Dollar de la Jamaïque</t>
    </r>
  </si>
  <si>
    <r>
      <rPr>
        <sz val="10.5"/>
        <color theme="1"/>
        <rFont val="Calibri"/>
        <family val="2"/>
      </rPr>
      <t>Dinar jordanien</t>
    </r>
  </si>
  <si>
    <r>
      <rPr>
        <sz val="10.5"/>
        <color theme="1"/>
        <rFont val="Calibri"/>
        <family val="2"/>
      </rPr>
      <t>Yen japonais</t>
    </r>
  </si>
  <si>
    <r>
      <rPr>
        <sz val="10.5"/>
        <color theme="1"/>
        <rFont val="Calibri"/>
        <family val="2"/>
      </rPr>
      <t>Shilling kenyan</t>
    </r>
  </si>
  <si>
    <r>
      <rPr>
        <sz val="10.5"/>
        <color theme="1"/>
        <rFont val="Calibri"/>
        <family val="2"/>
      </rPr>
      <t>Sum kirghize</t>
    </r>
  </si>
  <si>
    <t>Riel cambodgien</t>
  </si>
  <si>
    <t>Franc comorien</t>
  </si>
  <si>
    <r>
      <rPr>
        <sz val="10.5"/>
        <color theme="1"/>
        <rFont val="Calibri"/>
        <family val="2"/>
      </rPr>
      <t>Won nord-coréen</t>
    </r>
  </si>
  <si>
    <r>
      <rPr>
        <sz val="10.5"/>
        <color theme="1"/>
        <rFont val="Calibri"/>
        <family val="2"/>
      </rPr>
      <t>Won sud-coréen</t>
    </r>
  </si>
  <si>
    <t>Dollar des Îles Caïman</t>
  </si>
  <si>
    <r>
      <rPr>
        <sz val="10.5"/>
        <color theme="1"/>
        <rFont val="Calibri"/>
        <family val="2"/>
      </rPr>
      <t>Tenge kazakh</t>
    </r>
  </si>
  <si>
    <r>
      <rPr>
        <sz val="10.5"/>
        <color theme="1"/>
        <rFont val="Calibri"/>
        <family val="2"/>
      </rPr>
      <t>Kip laotien</t>
    </r>
  </si>
  <si>
    <r>
      <rPr>
        <sz val="10.5"/>
        <color theme="1"/>
        <rFont val="Calibri"/>
        <family val="2"/>
      </rPr>
      <t>Livre libanaise</t>
    </r>
  </si>
  <si>
    <r>
      <rPr>
        <sz val="10.5"/>
        <color theme="1"/>
        <rFont val="Calibri"/>
        <family val="2"/>
      </rPr>
      <t>Roupie du Sri Lanka</t>
    </r>
  </si>
  <si>
    <r>
      <rPr>
        <sz val="10.5"/>
        <color theme="1"/>
        <rFont val="Calibri"/>
        <family val="2"/>
      </rPr>
      <t>Dollar du Libéria</t>
    </r>
  </si>
  <si>
    <r>
      <rPr>
        <sz val="10.5"/>
        <color theme="1"/>
        <rFont val="Calibri"/>
        <family val="2"/>
      </rPr>
      <t>Dinar libyen</t>
    </r>
  </si>
  <si>
    <r>
      <rPr>
        <sz val="10.5"/>
        <color theme="1"/>
        <rFont val="Calibri"/>
        <family val="2"/>
      </rPr>
      <t>Dirham marocain</t>
    </r>
  </si>
  <si>
    <r>
      <rPr>
        <sz val="10.5"/>
        <color theme="1"/>
        <rFont val="Calibri"/>
        <family val="2"/>
      </rPr>
      <t>Leu moldave</t>
    </r>
  </si>
  <si>
    <r>
      <rPr>
        <sz val="10.5"/>
        <color theme="1"/>
        <rFont val="Calibri"/>
        <family val="2"/>
      </rPr>
      <t>Ariary malgache</t>
    </r>
  </si>
  <si>
    <r>
      <rPr>
        <sz val="10.5"/>
        <color theme="1"/>
        <rFont val="Calibri"/>
        <family val="2"/>
      </rPr>
      <t>Kyat birman</t>
    </r>
  </si>
  <si>
    <r>
      <rPr>
        <sz val="10.5"/>
        <color theme="1"/>
        <rFont val="Calibri"/>
        <family val="2"/>
      </rPr>
      <t>Tugrik mongole</t>
    </r>
  </si>
  <si>
    <r>
      <rPr>
        <sz val="10.5"/>
        <color theme="1"/>
        <rFont val="Calibri"/>
        <family val="2"/>
      </rPr>
      <t>MRO</t>
    </r>
  </si>
  <si>
    <r>
      <rPr>
        <sz val="10.5"/>
        <color theme="1"/>
        <rFont val="Calibri"/>
        <family val="2"/>
      </rPr>
      <t>Ouguiya mauritanien</t>
    </r>
  </si>
  <si>
    <r>
      <rPr>
        <sz val="10.5"/>
        <color theme="1"/>
        <rFont val="Calibri"/>
        <family val="2"/>
      </rPr>
      <t>Roupie mauricienne</t>
    </r>
  </si>
  <si>
    <r>
      <rPr>
        <sz val="10.5"/>
        <color theme="1"/>
        <rFont val="Calibri"/>
        <family val="2"/>
      </rPr>
      <t>Rufiyaa des Maldives</t>
    </r>
  </si>
  <si>
    <r>
      <rPr>
        <sz val="10.5"/>
        <color theme="1"/>
        <rFont val="Calibri"/>
        <family val="2"/>
      </rPr>
      <t>Peso mexicain</t>
    </r>
  </si>
  <si>
    <r>
      <rPr>
        <sz val="10.5"/>
        <color theme="1"/>
        <rFont val="Calibri"/>
        <family val="2"/>
      </rPr>
      <t>Ringgit malais</t>
    </r>
  </si>
  <si>
    <r>
      <rPr>
        <sz val="10.5"/>
        <color theme="1"/>
        <rFont val="Calibri"/>
        <family val="2"/>
      </rPr>
      <t>Metical mozambicain</t>
    </r>
  </si>
  <si>
    <r>
      <rPr>
        <sz val="10.5"/>
        <color theme="1"/>
        <rFont val="Calibri"/>
        <family val="2"/>
      </rPr>
      <t>Dollar namibien</t>
    </r>
  </si>
  <si>
    <r>
      <rPr>
        <sz val="10.5"/>
        <color theme="1"/>
        <rFont val="Calibri"/>
        <family val="2"/>
      </rPr>
      <t>Naira  nigérian</t>
    </r>
  </si>
  <si>
    <r>
      <rPr>
        <sz val="10.5"/>
        <color theme="1"/>
        <rFont val="Calibri"/>
        <family val="2"/>
      </rPr>
      <t xml:space="preserve">Cordoba oro nicaraguayen </t>
    </r>
  </si>
  <si>
    <r>
      <rPr>
        <sz val="10.5"/>
        <color theme="1"/>
        <rFont val="Calibri"/>
        <family val="2"/>
      </rPr>
      <t>Couronne norvégienne</t>
    </r>
  </si>
  <si>
    <r>
      <rPr>
        <sz val="10.5"/>
        <color theme="1"/>
        <rFont val="Calibri"/>
        <family val="2"/>
      </rPr>
      <t>Roupie népalaise</t>
    </r>
  </si>
  <si>
    <r>
      <rPr>
        <sz val="10.5"/>
        <color theme="1"/>
        <rFont val="Calibri"/>
        <family val="2"/>
      </rPr>
      <t>Dollar néo-zélandais</t>
    </r>
  </si>
  <si>
    <r>
      <rPr>
        <sz val="10.5"/>
        <color theme="1"/>
        <rFont val="Calibri"/>
        <family val="2"/>
      </rPr>
      <t>Rial omanais</t>
    </r>
  </si>
  <si>
    <r>
      <rPr>
        <sz val="10.5"/>
        <color theme="1"/>
        <rFont val="Calibri"/>
        <family val="2"/>
      </rPr>
      <t>Peso philippin</t>
    </r>
  </si>
  <si>
    <r>
      <rPr>
        <sz val="10.5"/>
        <color theme="1"/>
        <rFont val="Calibri"/>
        <family val="2"/>
      </rPr>
      <t>Roupie pakistanaise</t>
    </r>
  </si>
  <si>
    <r>
      <rPr>
        <sz val="10.5"/>
        <color theme="1"/>
        <rFont val="Calibri"/>
        <family val="2"/>
      </rPr>
      <t>Zloty polonais</t>
    </r>
  </si>
  <si>
    <r>
      <rPr>
        <sz val="10.5"/>
        <color theme="1"/>
        <rFont val="Calibri"/>
        <family val="2"/>
      </rPr>
      <t>Leu roumain</t>
    </r>
  </si>
  <si>
    <r>
      <rPr>
        <sz val="10.5"/>
        <color theme="1"/>
        <rFont val="Calibri"/>
        <family val="2"/>
      </rPr>
      <t>Dinar serbe</t>
    </r>
  </si>
  <si>
    <r>
      <rPr>
        <sz val="10.5"/>
        <color theme="1"/>
        <rFont val="Calibri"/>
        <family val="2"/>
      </rPr>
      <t>Rouble russe</t>
    </r>
  </si>
  <si>
    <r>
      <rPr>
        <sz val="10.5"/>
        <color theme="1"/>
        <rFont val="Calibri"/>
        <family val="2"/>
      </rPr>
      <t>Franc rwandais</t>
    </r>
  </si>
  <si>
    <r>
      <rPr>
        <sz val="10.5"/>
        <color theme="1"/>
        <rFont val="Calibri"/>
        <family val="2"/>
      </rPr>
      <t>Rial saoudite</t>
    </r>
  </si>
  <si>
    <r>
      <rPr>
        <sz val="10.5"/>
        <color theme="1"/>
        <rFont val="Calibri"/>
        <family val="2"/>
      </rPr>
      <t>Dollar des Îles Salomon</t>
    </r>
  </si>
  <si>
    <r>
      <rPr>
        <sz val="10.5"/>
        <color theme="1"/>
        <rFont val="Calibri"/>
        <family val="2"/>
      </rPr>
      <t>Roupie seychelloise</t>
    </r>
  </si>
  <si>
    <r>
      <rPr>
        <sz val="10.5"/>
        <color theme="1"/>
        <rFont val="Calibri"/>
        <family val="2"/>
      </rPr>
      <t>Livre soudanaise</t>
    </r>
  </si>
  <si>
    <r>
      <rPr>
        <sz val="10.5"/>
        <color theme="1"/>
        <rFont val="Calibri"/>
        <family val="2"/>
      </rPr>
      <t>Couronne suédoise</t>
    </r>
  </si>
  <si>
    <r>
      <rPr>
        <sz val="10.5"/>
        <color theme="1"/>
        <rFont val="Calibri"/>
        <family val="2"/>
      </rPr>
      <t>Dollar de Singapour</t>
    </r>
  </si>
  <si>
    <r>
      <rPr>
        <sz val="10.5"/>
        <color theme="1"/>
        <rFont val="Calibri"/>
        <family val="2"/>
      </rPr>
      <t>Livre de Saint Hélène</t>
    </r>
  </si>
  <si>
    <r>
      <rPr>
        <sz val="10.5"/>
        <color theme="1"/>
        <rFont val="Calibri"/>
        <family val="2"/>
      </rPr>
      <t>Livre sud-soudanaise</t>
    </r>
  </si>
  <si>
    <r>
      <rPr>
        <sz val="10.5"/>
        <color theme="1"/>
        <rFont val="Calibri"/>
        <family val="2"/>
      </rPr>
      <t>STD</t>
    </r>
  </si>
  <si>
    <r>
      <rPr>
        <sz val="10.5"/>
        <color theme="1"/>
        <rFont val="Calibri"/>
        <family val="2"/>
      </rPr>
      <t>Dobra de Sao Tomé-et-Principe</t>
    </r>
  </si>
  <si>
    <r>
      <rPr>
        <sz val="10.5"/>
        <color theme="1"/>
        <rFont val="Calibri"/>
        <family val="2"/>
      </rPr>
      <t>Livre syrienne</t>
    </r>
  </si>
  <si>
    <t>Lilangeni swazi</t>
  </si>
  <si>
    <r>
      <rPr>
        <sz val="10.5"/>
        <color theme="1"/>
        <rFont val="Calibri"/>
        <family val="2"/>
      </rPr>
      <t>Baht thaïlandais</t>
    </r>
  </si>
  <si>
    <r>
      <rPr>
        <sz val="10.5"/>
        <color theme="1"/>
        <rFont val="Calibri"/>
        <family val="2"/>
      </rPr>
      <t>Nouveau manat turkmène</t>
    </r>
  </si>
  <si>
    <r>
      <rPr>
        <sz val="10.5"/>
        <color theme="1"/>
        <rFont val="Calibri"/>
        <family val="2"/>
      </rPr>
      <t>Pa’anga des Îles Tonga</t>
    </r>
  </si>
  <si>
    <r>
      <rPr>
        <sz val="10.5"/>
        <color theme="1"/>
        <rFont val="Calibri"/>
        <family val="2"/>
      </rPr>
      <t>Dollar de Trinité-et-Tobago</t>
    </r>
  </si>
  <si>
    <r>
      <rPr>
        <sz val="10.5"/>
        <color theme="1"/>
        <rFont val="Calibri"/>
        <family val="2"/>
      </rPr>
      <t>TVD</t>
    </r>
  </si>
  <si>
    <r>
      <rPr>
        <sz val="10.5"/>
        <color theme="1"/>
        <rFont val="Calibri"/>
        <family val="2"/>
      </rPr>
      <t>Dollar de Tuvalu</t>
    </r>
  </si>
  <si>
    <r>
      <rPr>
        <sz val="10.5"/>
        <color theme="1"/>
        <rFont val="Calibri"/>
        <family val="2"/>
      </rPr>
      <t>Hryvnia ukrainien</t>
    </r>
  </si>
  <si>
    <r>
      <rPr>
        <sz val="10.5"/>
        <color theme="1"/>
        <rFont val="Calibri"/>
        <family val="2"/>
      </rPr>
      <t xml:space="preserve">Peso uruguayen </t>
    </r>
  </si>
  <si>
    <r>
      <rPr>
        <sz val="10.5"/>
        <color theme="1"/>
        <rFont val="Calibri"/>
        <family val="2"/>
      </rPr>
      <t>Dong vietnamien</t>
    </r>
  </si>
  <si>
    <r>
      <rPr>
        <sz val="10.5"/>
        <color theme="1"/>
        <rFont val="Calibri"/>
        <family val="2"/>
      </rPr>
      <t>Vatu de Vanuatu</t>
    </r>
  </si>
  <si>
    <t>Franc CFA d’Afrique de l’Ouest</t>
  </si>
  <si>
    <r>
      <rPr>
        <sz val="10.5"/>
        <color theme="1"/>
        <rFont val="Calibri"/>
        <family val="2"/>
      </rPr>
      <t>Rial yéménite</t>
    </r>
  </si>
  <si>
    <r>
      <rPr>
        <sz val="10.5"/>
        <color theme="1"/>
        <rFont val="Calibri"/>
        <family val="2"/>
      </rPr>
      <t>Rand sud-africain</t>
    </r>
  </si>
  <si>
    <r>
      <rPr>
        <sz val="10.5"/>
        <color theme="1"/>
        <rFont val="Calibri"/>
        <family val="2"/>
      </rPr>
      <t>Kwacha zambien</t>
    </r>
  </si>
  <si>
    <r>
      <rPr>
        <b/>
        <sz val="10.5"/>
        <color theme="1"/>
        <rFont val="Calibri"/>
        <family val="2"/>
      </rPr>
      <t>Code de devise (ISO 4217)</t>
    </r>
  </si>
  <si>
    <r>
      <rPr>
        <b/>
        <sz val="10.5"/>
        <color theme="1"/>
        <rFont val="Calibri"/>
        <family val="2"/>
      </rPr>
      <t>Code numérique de devise (ISO 4217)</t>
    </r>
  </si>
  <si>
    <t>Franc CFA d’Afrique centrale</t>
  </si>
  <si>
    <r>
      <rPr>
        <sz val="10.5"/>
        <color theme="1"/>
        <rFont val="Calibri"/>
        <family val="2"/>
      </rPr>
      <t>Patca de Macao</t>
    </r>
  </si>
  <si>
    <t>Kosovo</t>
  </si>
  <si>
    <t>XK</t>
  </si>
  <si>
    <t>XKX</t>
  </si>
  <si>
    <r>
      <rPr>
        <b/>
        <sz val="10.5"/>
        <color theme="1"/>
        <rFont val="Calibri"/>
        <family val="2"/>
      </rPr>
      <t>Tableau 3 - Options de déclaration</t>
    </r>
  </si>
  <si>
    <r>
      <rPr>
        <b/>
        <sz val="10.5"/>
        <color theme="1"/>
        <rFont val="Calibri"/>
        <family val="2"/>
      </rPr>
      <t>Tableau 4 - Liste des codes de devise</t>
    </r>
  </si>
  <si>
    <r>
      <rPr>
        <b/>
        <sz val="10.5"/>
        <color theme="1"/>
        <rFont val="Calibri"/>
        <family val="2"/>
      </rPr>
      <t>Tableau 5 - Liste de matières premières</t>
    </r>
  </si>
  <si>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</si>
  <si>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</si>
  <si>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</si>
  <si>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</si>
  <si>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</si>
  <si>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</si>
  <si>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</si>
  <si>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</si>
  <si>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</si>
  <si>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</si>
  <si>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</si>
  <si>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</si>
  <si>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</si>
  <si>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</si>
  <si>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</si>
  <si>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</si>
  <si>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</si>
  <si>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</si>
  <si>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</si>
  <si>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</si>
  <si>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</si>
  <si>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</si>
  <si>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</si>
  <si>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</si>
  <si>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</si>
  <si>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</si>
  <si>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</si>
  <si>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</si>
  <si>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</si>
  <si>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</si>
  <si>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</si>
  <si>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</si>
  <si>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</si>
  <si>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</si>
  <si>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</si>
  <si>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</si>
  <si>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</si>
  <si>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</si>
  <si>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</si>
  <si>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</si>
  <si>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</si>
  <si>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</si>
  <si>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</si>
  <si>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</si>
  <si>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</si>
  <si>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</si>
  <si>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</si>
  <si>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</si>
  <si>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</si>
  <si>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</si>
  <si>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</si>
  <si>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</si>
  <si>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</si>
  <si>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</si>
  <si>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</si>
  <si>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</si>
  <si>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</si>
  <si>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</si>
  <si>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</si>
  <si>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</si>
  <si>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</si>
  <si>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</si>
  <si>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</si>
  <si>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</si>
  <si>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</si>
  <si>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</si>
  <si>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2 716</t>
  </si>
  <si>
    <t>7102</t>
  </si>
  <si>
    <t>7106</t>
  </si>
  <si>
    <t>7108</t>
  </si>
  <si>
    <r>
      <rPr>
        <b/>
        <sz val="11"/>
        <color theme="1"/>
        <rFont val="Calibri"/>
        <family val="2"/>
        <scheme val="minor"/>
      </rPr>
      <t>Code de produit HS</t>
    </r>
  </si>
  <si>
    <r>
      <rPr>
        <b/>
        <sz val="11"/>
        <color theme="1"/>
        <rFont val="Calibri"/>
        <family val="2"/>
        <scheme val="minor"/>
      </rPr>
      <t>Description de produit HS av. volume</t>
    </r>
  </si>
  <si>
    <r>
      <rPr>
        <b/>
        <sz val="10.5"/>
        <color theme="1"/>
        <rFont val="Calibri"/>
        <family val="2"/>
      </rPr>
      <t>Code GFS</t>
    </r>
  </si>
  <si>
    <t>Nom du flux de revenus</t>
  </si>
  <si>
    <t>Valeur des revenus</t>
  </si>
  <si>
    <t>1112E1</t>
  </si>
  <si>
    <t>1112E2</t>
  </si>
  <si>
    <t>112E</t>
  </si>
  <si>
    <t>Impôts sur la masse salariale et la force de travail</t>
  </si>
  <si>
    <t>113E</t>
  </si>
  <si>
    <t>Impôts sur la propriété</t>
  </si>
  <si>
    <t>1141E</t>
  </si>
  <si>
    <t>1142E</t>
  </si>
  <si>
    <t>114521E</t>
  </si>
  <si>
    <t>114522E</t>
  </si>
  <si>
    <t>11451E</t>
  </si>
  <si>
    <t>1151E</t>
  </si>
  <si>
    <t>1152E</t>
  </si>
  <si>
    <t>1153E1</t>
  </si>
  <si>
    <t>116E</t>
  </si>
  <si>
    <t>Autres impôts payés par les entreprises exploitant des ressources naturelles</t>
  </si>
  <si>
    <t>1212E</t>
  </si>
  <si>
    <t>Cotisations patronales à la sécurité sociale</t>
  </si>
  <si>
    <t>1412E1</t>
  </si>
  <si>
    <t>1412E2</t>
  </si>
  <si>
    <t>1413E</t>
  </si>
  <si>
    <t>1415E1</t>
  </si>
  <si>
    <t>1415E2</t>
  </si>
  <si>
    <t>1415E31</t>
  </si>
  <si>
    <t>1415E32</t>
  </si>
  <si>
    <t>1415E4</t>
  </si>
  <si>
    <t>1415E5</t>
  </si>
  <si>
    <t>1421E</t>
  </si>
  <si>
    <t>1422E</t>
  </si>
  <si>
    <t>143E</t>
  </si>
  <si>
    <t>144E1</t>
  </si>
  <si>
    <t>Transferts volontaires à l’État (donations)</t>
  </si>
  <si>
    <r>
      <rPr>
        <b/>
        <sz val="10.5"/>
        <color theme="1"/>
        <rFont val="Calibri"/>
        <family val="2"/>
      </rPr>
      <t>Codes GFS des flux de revenus issus des entreprises extractives</t>
    </r>
  </si>
  <si>
    <r>
      <rPr>
        <b/>
        <sz val="10.5"/>
        <color theme="1"/>
        <rFont val="Calibri"/>
        <family val="2"/>
      </rPr>
      <t>Tableau 6 - Codes/Classification GFS</t>
    </r>
  </si>
  <si>
    <r>
      <rPr>
        <b/>
        <sz val="10.5"/>
        <color theme="1"/>
        <rFont val="Calibri"/>
        <family val="2"/>
      </rPr>
      <t>Combiné</t>
    </r>
  </si>
  <si>
    <t>Impôts (11E)</t>
  </si>
  <si>
    <t>Impôts sur le revenu, le bénéfice et les plus-values</t>
  </si>
  <si>
    <t>Impôts sur la masse salariale et la force de travail (112E)</t>
  </si>
  <si>
    <t>Impôts sur la propriété (113E)</t>
  </si>
  <si>
    <t>Impôts sur les biens et services (114E)</t>
  </si>
  <si>
    <t>Taxes sur le commerce et les transactions au niveau international (115E)</t>
  </si>
  <si>
    <t>Autres impôts payés par les entreprises exploitant des ressources naturelles (116E)</t>
  </si>
  <si>
    <t>Cotisations sociales (12E)</t>
  </si>
  <si>
    <t>Cotisations patronales à la sécurité sociale (1212E)</t>
  </si>
  <si>
    <t>Autre revenu (14E)</t>
  </si>
  <si>
    <t>Revenu dégagé de la propriété (141E)</t>
  </si>
  <si>
    <t>Ventes de marchandises et de services (142E)</t>
  </si>
  <si>
    <t>Amendes, peines et dédits (143E)</t>
  </si>
  <si>
    <t>Transferts volontaires à l’État (donations) (144E1)</t>
  </si>
  <si>
    <t>GFS Niveau 1</t>
  </si>
  <si>
    <t>GFS Niveau 2</t>
  </si>
  <si>
    <t>GFS Niveau 3</t>
  </si>
  <si>
    <t>GFS Niveau 4</t>
  </si>
  <si>
    <r>
      <rPr>
        <b/>
        <sz val="10.5"/>
        <color theme="1"/>
        <rFont val="Calibri"/>
        <family val="2"/>
      </rPr>
      <t>Secteur (s)</t>
    </r>
  </si>
  <si>
    <t>Nom du projet</t>
  </si>
  <si>
    <t>Entité de l’État</t>
  </si>
  <si>
    <t>Nom du paiement</t>
  </si>
  <si>
    <t>Perçu par projet (O/N)</t>
  </si>
  <si>
    <t>Déclaré par projet (O/N)</t>
  </si>
  <si>
    <t>Commentaires</t>
  </si>
  <si>
    <t>Dividendes (1412E)</t>
  </si>
  <si>
    <t>Des entreprises d’État (1412E1)</t>
  </si>
  <si>
    <t>Provenant de la participation de l’État (1412E2)</t>
  </si>
  <si>
    <t>Retraits à partir du revenu de quasi-sociétés (1413E)</t>
  </si>
  <si>
    <t>Loyers (1415E)</t>
  </si>
  <si>
    <t>Primes (1415E2)</t>
  </si>
  <si>
    <t>Droits sur la production (en nature ou en espèces)(1415E3)</t>
  </si>
  <si>
    <t>Frais administratifs pour services gouvernementaux (1422E)</t>
  </si>
  <si>
    <t>Transferts obligatoires à l’État (infrastructures et autres éléments) (1415E4)</t>
  </si>
  <si>
    <t>Autres paiements de loyer (1415E5)</t>
  </si>
  <si>
    <t>Ventes de marchandises et de services par des entités de l’État (1421E)</t>
  </si>
  <si>
    <t>Impôts ordinaires sur le revenu, le bénéfice et les plus-values (1112E1)</t>
  </si>
  <si>
    <t>Impôts ordinaires sur le revenu, le bénéfice et les plus-values</t>
  </si>
  <si>
    <t>Impôts extraordinaires sur le revenu, le bénéfice et les plus-values</t>
  </si>
  <si>
    <t>Impôts généraux sur les biens et services (TVA, taxes sur les ventes, taxes sur le chiffre d’affaires)</t>
  </si>
  <si>
    <t>Droits d’accise (1142E)</t>
  </si>
  <si>
    <t>Droits d’accise</t>
  </si>
  <si>
    <t>Impôts sur l’usage de biens/permission d’utiliser des biens ou d’exécuter des activités (1145E)</t>
  </si>
  <si>
    <t>Droits de licence (114521E)</t>
  </si>
  <si>
    <t>Droits de licence</t>
  </si>
  <si>
    <t>Taxes sur les émissions et la pollution</t>
  </si>
  <si>
    <t>Taxes sur les véhicules à moteur (11451E)</t>
  </si>
  <si>
    <t>Taxes sur les véhicules à moteur</t>
  </si>
  <si>
    <t>Droits de douane et autres droits d’importation (1151E)</t>
  </si>
  <si>
    <t>Droits de douane et autres droits d’importation</t>
  </si>
  <si>
    <t>Taxes sur les exportations (1152E)</t>
  </si>
  <si>
    <t>Taxes sur les exportations</t>
  </si>
  <si>
    <t>Bénéfices des monopoles fiscaux sur les ressources naturelles (1153E1)</t>
  </si>
  <si>
    <t>Bénéfices des monopoles fiscaux sur les ressources naturelles</t>
  </si>
  <si>
    <t>Des entreprises d’État</t>
  </si>
  <si>
    <t>Provenant de la participation de l’État</t>
  </si>
  <si>
    <t>Retraits à partir du revenu de quasi-sociétés</t>
  </si>
  <si>
    <t>Redevances</t>
  </si>
  <si>
    <t>Primes</t>
  </si>
  <si>
    <t>Livré/payé directement à l’État (1415E31)</t>
  </si>
  <si>
    <t>Livré/payé directement à l’État</t>
  </si>
  <si>
    <t>Livré/payé à une/des entreprise(s) d’État</t>
  </si>
  <si>
    <t>Livré/payé à une/des entreprise(s) d’État</t>
  </si>
  <si>
    <t>Transferts obligatoires à l’État (infrastructures et autres éléments)</t>
  </si>
  <si>
    <t>Autres paiements de loyer</t>
  </si>
  <si>
    <t>Ventes de marchandises et de services par des entités de l’État</t>
  </si>
  <si>
    <t>Frais administratifs pour services gouvernementaux</t>
  </si>
  <si>
    <r>
      <rPr>
        <b/>
        <sz val="10.5"/>
        <color theme="1"/>
        <rFont val="Calibri"/>
        <family val="2"/>
      </rPr>
      <t>Tableau 7 - Secteurs</t>
    </r>
  </si>
  <si>
    <t>Entreprise</t>
  </si>
  <si>
    <t>Devise de déclaration</t>
  </si>
  <si>
    <t>Étapes du projet</t>
  </si>
  <si>
    <r>
      <rPr>
        <b/>
        <sz val="10.5"/>
        <color theme="1"/>
        <rFont val="Calibri"/>
        <family val="2"/>
      </rPr>
      <t>Tableau 8 - Phases de projet</t>
    </r>
  </si>
  <si>
    <t>&lt;Sélectionner l’étape&gt;</t>
  </si>
  <si>
    <t>Prospection</t>
  </si>
  <si>
    <t>Développement</t>
  </si>
  <si>
    <r>
      <rPr>
        <sz val="10.5"/>
        <color theme="1"/>
        <rFont val="Calibri"/>
        <family val="2"/>
      </rPr>
      <t>Oui, divulgation systématique</t>
    </r>
  </si>
  <si>
    <t>Référence(s) de la convention juridique : contrat, licence, bail, concession,...</t>
  </si>
  <si>
    <t>AJOUTER UN SECTEUR</t>
  </si>
  <si>
    <t>Secteur</t>
  </si>
  <si>
    <t>USD</t>
  </si>
  <si>
    <t>Redevances (1415E1)</t>
  </si>
  <si>
    <t>Secteur</t>
  </si>
  <si>
    <t>Entité de l’État</t>
  </si>
  <si>
    <t>Valeur de revenus</t>
  </si>
  <si>
    <t>Oui</t>
  </si>
  <si>
    <r>
      <rPr>
        <b/>
        <sz val="10.5"/>
        <color theme="1"/>
        <rFont val="Calibri"/>
        <family val="2"/>
      </rPr>
      <t>Code ISO de devise (alpha 3)</t>
    </r>
  </si>
  <si>
    <r>
      <rPr>
        <b/>
        <sz val="10.5"/>
        <color theme="1"/>
        <rFont val="Calibri"/>
        <family val="2"/>
      </rPr>
      <t>Devise</t>
    </r>
  </si>
  <si>
    <t>Liste</t>
  </si>
  <si>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</si>
  <si>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</si>
  <si>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</si>
  <si>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</si>
  <si>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t>USD</t>
  </si>
  <si>
    <t>&lt;Sélectionner l’option&gt;</t>
  </si>
  <si>
    <t>Impôts ordinaires sur le revenu, le bénéfice et les plus-values (1112E1)</t>
  </si>
  <si>
    <t>Impôts ordinaires sur le revenu, le bénéfice et les plus-values (1112E1)</t>
  </si>
  <si>
    <t>&lt;Sélectionner le secteur&gt;</t>
  </si>
  <si>
    <t>Oui</t>
  </si>
  <si>
    <t>Impôts extraordinaires sur le revenu, le bénéfice et les plus-values (1112E2)</t>
  </si>
  <si>
    <t>Impôts (11E)</t>
  </si>
  <si>
    <t>Impôts sur le revenu, le bénéfice et les plus-values (111E)</t>
  </si>
  <si>
    <t>Impôts extraordinaires sur le revenu, le bénéfice et les plus-values (1112E2)</t>
  </si>
  <si>
    <t>Impôts extraordinaires sur le revenu, le bénéfice et les plus-values (1112E2)</t>
  </si>
  <si>
    <t>Pétrole</t>
  </si>
  <si>
    <t>Oui, à travers le rapportage ITIE</t>
  </si>
  <si>
    <t>Impôts (11E)</t>
  </si>
  <si>
    <t>Impôts sur la masse salariale et la force de travail (112E)</t>
  </si>
  <si>
    <t>Impôts sur la masse salariale et la force de travail (112E)</t>
  </si>
  <si>
    <t>Impôts sur la masse salariale et la force de travail (112E)</t>
  </si>
  <si>
    <t>Gaz</t>
  </si>
  <si>
    <t>Production</t>
  </si>
  <si>
    <t>Sans objet.</t>
  </si>
  <si>
    <t>Impôts (11E)</t>
  </si>
  <si>
    <t>Impôts sur la propriété (113E)</t>
  </si>
  <si>
    <t>Impôts sur la propriété (113E)</t>
  </si>
  <si>
    <t>Impôts sur la propriété (113E)</t>
  </si>
  <si>
    <t>Sans objet</t>
  </si>
  <si>
    <t>Non disponible</t>
  </si>
  <si>
    <t>Impôts généraux sur les biens et services (TVA, taxes sur les ventes, taxes sur le chiffre d’affaires)(1141E)</t>
  </si>
  <si>
    <t>Impôts (11E)</t>
  </si>
  <si>
    <t>Impôts généraux sur les biens et services (TVA, taxes sur les ventes, taxes sur le chiffre d’affaires (1141E)</t>
  </si>
  <si>
    <t>Impôts généraux sur les biens et services (TVA, taxes sur les ventes, taxes sur le chiffre d’affaires (1141E)</t>
  </si>
  <si>
    <t>Sans objet</t>
  </si>
  <si>
    <t>Autres</t>
  </si>
  <si>
    <t>USD</t>
  </si>
  <si>
    <t>Dollar des États-Unis</t>
  </si>
  <si>
    <t>Impôts (11E)</t>
  </si>
  <si>
    <t>Impôts sur les biens et services (114E)</t>
  </si>
  <si>
    <t>Droits d’accise (1142E)</t>
  </si>
  <si>
    <t>Droits d’accise (1142E)</t>
  </si>
  <si>
    <t>Pétrole &amp; Gaz</t>
  </si>
  <si>
    <t>Sans objet</t>
  </si>
  <si>
    <t>EUR</t>
  </si>
  <si>
    <t>Euro</t>
  </si>
  <si>
    <t>Droits de licence (114521E)</t>
  </si>
  <si>
    <t>Impôts (11E)</t>
  </si>
  <si>
    <t>Impôts sur les biens et services (114E)</t>
  </si>
  <si>
    <t>Droits de licence (114521E)</t>
  </si>
  <si>
    <t>Autres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</si>
  <si>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</si>
  <si>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</si>
  <si>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</si>
  <si>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Taxes sur les émissions et la pollution (114522E)</t>
  </si>
  <si>
    <t>Impôts (11E)</t>
  </si>
  <si>
    <t>Impôts sur les biens et services (114E)</t>
  </si>
  <si>
    <t>Impôts sur l’usage de biens/permission d’utiliser des biens ou d’exécuter des activités (1145E)</t>
  </si>
  <si>
    <t>Taxes sur les émissions et la pollution (114522E)</t>
  </si>
  <si>
    <t>Impôts (11E)</t>
  </si>
  <si>
    <t>Impôts sur les biens et services (114E)</t>
  </si>
  <si>
    <t>Impôts sur l’usage de biens/permission d’utiliser des biens ou d’exécuter des activités (1145E)</t>
  </si>
  <si>
    <t>Taxes sur les véhicules à moteur (11451E)</t>
  </si>
  <si>
    <t>XCD</t>
  </si>
  <si>
    <t>Dollar des Caraïbes orientales</t>
  </si>
  <si>
    <r>
      <rPr>
        <sz val="10.5"/>
        <color theme="1"/>
        <rFont val="Calibri"/>
        <family val="2"/>
      </rPr>
      <t>AFN</t>
    </r>
  </si>
  <si>
    <r>
      <rPr>
        <sz val="10.5"/>
        <color theme="1"/>
        <rFont val="Calibri"/>
        <family val="2"/>
      </rPr>
      <t>Afghani afghan</t>
    </r>
  </si>
  <si>
    <t>Impôts (11E)</t>
  </si>
  <si>
    <t>Droits de douane et autres droits d’importation (1151E)</t>
  </si>
  <si>
    <t>Droits de douane et autres droits d’importation (1151E)</t>
  </si>
  <si>
    <r>
      <rPr>
        <sz val="10.5"/>
        <color theme="1"/>
        <rFont val="Calibri"/>
        <family val="2"/>
      </rPr>
      <t>ALL</t>
    </r>
  </si>
  <si>
    <r>
      <rPr>
        <sz val="10.5"/>
        <color theme="1"/>
        <rFont val="Calibri"/>
        <family val="2"/>
      </rPr>
      <t>Lek albanais</t>
    </r>
  </si>
  <si>
    <t>Impôts (11E)</t>
  </si>
  <si>
    <t>Taxes sur le commerce et les transactions au niveau international (115E)</t>
  </si>
  <si>
    <t>Taxes sur les exportations (1152E)</t>
  </si>
  <si>
    <t>Taxes sur les exportations (1152E)</t>
  </si>
  <si>
    <r>
      <rPr>
        <sz val="10.5"/>
        <color theme="1"/>
        <rFont val="Calibri"/>
        <family val="2"/>
      </rPr>
      <t>AMD</t>
    </r>
  </si>
  <si>
    <r>
      <rPr>
        <sz val="10.5"/>
        <color theme="1"/>
        <rFont val="Calibri"/>
        <family val="2"/>
      </rPr>
      <t>Dram arménien</t>
    </r>
  </si>
  <si>
    <t>Impôts (11E)</t>
  </si>
  <si>
    <t>Taxes sur le commerce et les transactions au niveau international (115E)</t>
  </si>
  <si>
    <t>Bénéfices des monopoles fiscaux sur les ressources naturelles (1153E1)</t>
  </si>
  <si>
    <t>Bénéfices des monopoles fiscaux sur les ressources naturelles (1153E1)</t>
  </si>
  <si>
    <t>Autres impôts payés par les entreprises exploitant des ressources naturelles (116E)</t>
  </si>
  <si>
    <t>Impôts (11E)</t>
  </si>
  <si>
    <t>Autres impôts payés par les entreprises exploitant des ressources naturelles (116E)</t>
  </si>
  <si>
    <t>Autres impôts payés par les entreprises exploitant des ressources naturelles (116E)</t>
  </si>
  <si>
    <t>Autres impôts payés par les entreprises exploitant des ressources naturelles (116E)</t>
  </si>
  <si>
    <r>
      <rPr>
        <sz val="10.5"/>
        <color theme="1"/>
        <rFont val="Calibri"/>
        <family val="2"/>
      </rPr>
      <t>AOA</t>
    </r>
  </si>
  <si>
    <r>
      <rPr>
        <sz val="10.5"/>
        <color theme="1"/>
        <rFont val="Calibri"/>
        <family val="2"/>
      </rPr>
      <t>Kwanza angolais</t>
    </r>
  </si>
  <si>
    <t>Cotisations patronales à la sécurité sociale (1212E)</t>
  </si>
  <si>
    <t>Cotisations patronales à la sécurité sociale (1212E)</t>
  </si>
  <si>
    <t>Cotisations patronales à la sécurité sociale (1212E)</t>
  </si>
  <si>
    <t>EUR</t>
  </si>
  <si>
    <t>Euro</t>
  </si>
  <si>
    <r>
      <rPr>
        <sz val="10.5"/>
        <color theme="1"/>
        <rFont val="Calibri"/>
        <family val="2"/>
      </rPr>
      <t>ARS</t>
    </r>
  </si>
  <si>
    <r>
      <rPr>
        <sz val="10.5"/>
        <color theme="1"/>
        <rFont val="Calibri"/>
        <family val="2"/>
      </rPr>
      <t>Peso argentin</t>
    </r>
  </si>
  <si>
    <t>Des entreprises d’État (1412E1)</t>
  </si>
  <si>
    <r>
      <rPr>
        <sz val="10.5"/>
        <color theme="1"/>
        <rFont val="Calibri"/>
        <family val="2"/>
      </rPr>
      <t>AUD</t>
    </r>
  </si>
  <si>
    <r>
      <rPr>
        <sz val="10.5"/>
        <color theme="1"/>
        <rFont val="Calibri"/>
        <family val="2"/>
      </rPr>
      <t>Dollar australien</t>
    </r>
  </si>
  <si>
    <t>Autre revenu (14E)</t>
  </si>
  <si>
    <t>Revenu dégagé de la propriété (141E)</t>
  </si>
  <si>
    <t>Dividendes (1412E)</t>
  </si>
  <si>
    <t>Provenant de la participation de l’État (1412E2)</t>
  </si>
  <si>
    <r>
      <rPr>
        <sz val="10.5"/>
        <color theme="1"/>
        <rFont val="Calibri"/>
        <family val="2"/>
      </rPr>
      <t>AWG</t>
    </r>
  </si>
  <si>
    <r>
      <rPr>
        <sz val="10.5"/>
        <color theme="1"/>
        <rFont val="Calibri"/>
        <family val="2"/>
      </rPr>
      <t>Florin d’Aruba</t>
    </r>
  </si>
  <si>
    <t>Autre revenu (14E)</t>
  </si>
  <si>
    <t>Revenu dégagé de la propriété (141E)</t>
  </si>
  <si>
    <t>Retraits à partir du revenu de quasi-sociétés (1413E)</t>
  </si>
  <si>
    <t>Retraits à partir du revenu de quasi-sociétés (1413E)</t>
  </si>
  <si>
    <r>
      <rPr>
        <sz val="10.5"/>
        <color theme="1"/>
        <rFont val="Calibri"/>
        <family val="2"/>
      </rPr>
      <t>AZN</t>
    </r>
  </si>
  <si>
    <r>
      <rPr>
        <sz val="10.5"/>
        <color theme="1"/>
        <rFont val="Calibri"/>
        <family val="2"/>
      </rPr>
      <t>Manat azéri</t>
    </r>
  </si>
  <si>
    <t>Redevances (1415E1)</t>
  </si>
  <si>
    <t>Autre revenu (14E)</t>
  </si>
  <si>
    <t>Revenu dégagé de la propriété (141E)</t>
  </si>
  <si>
    <t>Redevances (1415E1)</t>
  </si>
  <si>
    <t>Autre revenu (14E)</t>
  </si>
  <si>
    <t>Revenu dégagé de la propriété (141E)</t>
  </si>
  <si>
    <t>Loyers (1415E)</t>
  </si>
  <si>
    <t>Primes (1415E2)</t>
  </si>
  <si>
    <r>
      <rPr>
        <sz val="10.5"/>
        <color theme="1"/>
        <rFont val="Calibri"/>
        <family val="2"/>
      </rPr>
      <t>BBD</t>
    </r>
  </si>
  <si>
    <r>
      <rPr>
        <sz val="10.5"/>
        <color theme="1"/>
        <rFont val="Calibri"/>
        <family val="2"/>
      </rPr>
      <t>Dollar de la Barbade</t>
    </r>
  </si>
  <si>
    <t>Autre revenu (14E)</t>
  </si>
  <si>
    <t>Revenu dégagé de la propriété (141E)</t>
  </si>
  <si>
    <t>Loyers (1415E)</t>
  </si>
  <si>
    <r>
      <rPr>
        <sz val="10.5"/>
        <color theme="1"/>
        <rFont val="Calibri"/>
        <family val="2"/>
      </rPr>
      <t>BDT</t>
    </r>
  </si>
  <si>
    <r>
      <rPr>
        <sz val="10.5"/>
        <color theme="1"/>
        <rFont val="Calibri"/>
        <family val="2"/>
      </rPr>
      <t>Taka bangladeshi</t>
    </r>
  </si>
  <si>
    <t>Autre revenu (14E)</t>
  </si>
  <si>
    <t>Revenu dégagé de la propriété (141E)</t>
  </si>
  <si>
    <t>Loyers (1415E)</t>
  </si>
  <si>
    <t>Droits sur la production (en nature ou en espèces)(1415E3)</t>
  </si>
  <si>
    <t>EUR</t>
  </si>
  <si>
    <t>Euro</t>
  </si>
  <si>
    <t>Autre revenu (14E)</t>
  </si>
  <si>
    <t>Revenu dégagé de la propriété (141E)</t>
  </si>
  <si>
    <t>Loyers (1415E)</t>
  </si>
  <si>
    <t>Transferts obligatoires à l’État (infrastructures et autres éléments) (1415E4)</t>
  </si>
  <si>
    <r>
      <rPr>
        <sz val="10.5"/>
        <color theme="1"/>
        <rFont val="Calibri"/>
        <family val="2"/>
      </rPr>
      <t>BHD</t>
    </r>
  </si>
  <si>
    <r>
      <rPr>
        <sz val="10.5"/>
        <color theme="1"/>
        <rFont val="Calibri"/>
        <family val="2"/>
      </rPr>
      <t>Dinar de Bahreïn</t>
    </r>
  </si>
  <si>
    <t>Autre revenu (14E)</t>
  </si>
  <si>
    <t>Revenu dégagé de la propriété (141E)</t>
  </si>
  <si>
    <t>Loyers (1415E)</t>
  </si>
  <si>
    <t>Autres paiements de loyer (1415E5)</t>
  </si>
  <si>
    <t>Autre revenu (14E)</t>
  </si>
  <si>
    <t>Ventes de marchandises et de services par des entités de l’État (1421E)</t>
  </si>
  <si>
    <t>Ventes de marchandises et de services par des entités de l’État (1421E)</t>
  </si>
  <si>
    <r>
      <rPr>
        <sz val="10.5"/>
        <color theme="1"/>
        <rFont val="Calibri"/>
        <family val="2"/>
      </rPr>
      <t>BMD</t>
    </r>
  </si>
  <si>
    <r>
      <rPr>
        <sz val="10.5"/>
        <color theme="1"/>
        <rFont val="Calibri"/>
        <family val="2"/>
      </rPr>
      <t>Dollar des Bermudes</t>
    </r>
  </si>
  <si>
    <t>Autre revenu (14E)</t>
  </si>
  <si>
    <t>Ventes de marchandises et de services (142E)</t>
  </si>
  <si>
    <t>Frais administratifs pour services gouvernementaux (1422E)</t>
  </si>
  <si>
    <t>Frais administratifs pour services gouvernementaux (1422E)</t>
  </si>
  <si>
    <t>BTN</t>
  </si>
  <si>
    <t>Autre revenu (14E)</t>
  </si>
  <si>
    <r>
      <rPr>
        <sz val="10.5"/>
        <color theme="1"/>
        <rFont val="Calibri"/>
        <family val="2"/>
      </rPr>
      <t>BOB</t>
    </r>
  </si>
  <si>
    <r>
      <rPr>
        <sz val="10.5"/>
        <color theme="1"/>
        <rFont val="Calibri"/>
        <family val="2"/>
      </rPr>
      <t>Boliviano bolivien</t>
    </r>
  </si>
  <si>
    <t>Autre revenu (14E)</t>
  </si>
  <si>
    <t>Transferts volontaires à l’État (donations)(144E1)</t>
  </si>
  <si>
    <t>Transferts volontaires à l’État (donations)(144E1)</t>
  </si>
  <si>
    <t>Transferts volontaires à l’État (donations)(144E1)</t>
  </si>
  <si>
    <t>BAM</t>
  </si>
  <si>
    <t>Mark convertible de Bosnie-Herzégovine</t>
  </si>
  <si>
    <t>&lt;Sélectionner à partir du menu&gt;</t>
  </si>
  <si>
    <t>&lt;Sélectionner à partir du menu&gt;</t>
  </si>
  <si>
    <t>&lt;Sélectionner à partir du menu&gt;</t>
  </si>
  <si>
    <t>&lt;Sélectionner à partir du menu&gt;</t>
  </si>
  <si>
    <t>&lt;Sélectionner à partir du menu&gt;</t>
  </si>
  <si>
    <t>&lt;Sélectionner à partir du menu&gt;</t>
  </si>
  <si>
    <t>&lt;Sélectionner à partir du menu&gt;</t>
  </si>
  <si>
    <r>
      <rPr>
        <sz val="10.5"/>
        <color theme="1"/>
        <rFont val="Calibri"/>
        <family val="2"/>
      </rPr>
      <t>BSD</t>
    </r>
  </si>
  <si>
    <r>
      <rPr>
        <sz val="10.5"/>
        <color theme="1"/>
        <rFont val="Calibri"/>
        <family val="2"/>
      </rPr>
      <t>Dollar bahamien</t>
    </r>
  </si>
  <si>
    <t>BRL</t>
  </si>
  <si>
    <t>Réal brésilien</t>
  </si>
  <si>
    <r>
      <rPr>
        <sz val="10.5"/>
        <color theme="1"/>
        <rFont val="Calibri"/>
        <family val="2"/>
      </rPr>
      <t>BTN</t>
    </r>
  </si>
  <si>
    <t>USD</t>
  </si>
  <si>
    <t>Dollar des États-Unis</t>
  </si>
  <si>
    <r>
      <rPr>
        <sz val="10.5"/>
        <color theme="1"/>
        <rFont val="Calibri"/>
        <family val="2"/>
      </rPr>
      <t>BWP</t>
    </r>
  </si>
  <si>
    <r>
      <rPr>
        <sz val="10.5"/>
        <color theme="1"/>
        <rFont val="Calibri"/>
        <family val="2"/>
      </rPr>
      <t>Pula du Botswana</t>
    </r>
  </si>
  <si>
    <t>USD</t>
  </si>
  <si>
    <t>Dollar des États-Unis</t>
  </si>
  <si>
    <r>
      <rPr>
        <sz val="10.5"/>
        <color theme="1"/>
        <rFont val="Calibri"/>
        <family val="2"/>
      </rPr>
      <t>BYR</t>
    </r>
  </si>
  <si>
    <r>
      <rPr>
        <sz val="10.5"/>
        <color theme="1"/>
        <rFont val="Calibri"/>
        <family val="2"/>
      </rPr>
      <t>Rouble de Belarus</t>
    </r>
  </si>
  <si>
    <t>BND</t>
  </si>
  <si>
    <t>Dollar de Brunei</t>
  </si>
  <si>
    <r>
      <rPr>
        <sz val="10.5"/>
        <color theme="1"/>
        <rFont val="Calibri"/>
        <family val="2"/>
      </rPr>
      <t>BZD</t>
    </r>
  </si>
  <si>
    <r>
      <rPr>
        <sz val="10.5"/>
        <color theme="1"/>
        <rFont val="Calibri"/>
        <family val="2"/>
      </rPr>
      <t>Dollar de Belize</t>
    </r>
  </si>
  <si>
    <t>BGN</t>
  </si>
  <si>
    <t>Lev bulgare (ancien)</t>
  </si>
  <si>
    <t>XOF</t>
  </si>
  <si>
    <t>Franc CFA d’Afrique de l’Ouest</t>
  </si>
  <si>
    <t>BIF</t>
  </si>
  <si>
    <t>Franc du Burundi</t>
  </si>
  <si>
    <t>CAD</t>
  </si>
  <si>
    <t>Dollar canadien</t>
  </si>
  <si>
    <t>XAF</t>
  </si>
  <si>
    <t>Franc CFA d’Afrique centrale</t>
  </si>
  <si>
    <r>
      <rPr>
        <sz val="10.5"/>
        <color theme="1"/>
        <rFont val="Calibri"/>
        <family val="2"/>
      </rPr>
      <t>CVE</t>
    </r>
  </si>
  <si>
    <r>
      <rPr>
        <sz val="10.5"/>
        <color theme="1"/>
        <rFont val="Calibri"/>
        <family val="2"/>
      </rPr>
      <t>Escudo cap-verdien</t>
    </r>
  </si>
  <si>
    <t>XAF</t>
  </si>
  <si>
    <t>Franc CFA d’Afrique centrale</t>
  </si>
  <si>
    <t>CLF</t>
  </si>
  <si>
    <t>CNH</t>
  </si>
  <si>
    <t>Yuan renminbi chinois (off-shore)</t>
  </si>
  <si>
    <t>AUD</t>
  </si>
  <si>
    <t>Dollar australien</t>
  </si>
  <si>
    <t>AUD</t>
  </si>
  <si>
    <t>Dollar australien</t>
  </si>
  <si>
    <r>
      <rPr>
        <sz val="10.5"/>
        <color theme="1"/>
        <rFont val="Calibri"/>
        <family val="2"/>
      </rPr>
      <t>DZD</t>
    </r>
  </si>
  <si>
    <r>
      <rPr>
        <sz val="10.5"/>
        <color theme="1"/>
        <rFont val="Calibri"/>
        <family val="2"/>
      </rPr>
      <t>Dinar algérien</t>
    </r>
  </si>
  <si>
    <t>COP</t>
  </si>
  <si>
    <t>Peso colombien</t>
  </si>
  <si>
    <t>CRC</t>
  </si>
  <si>
    <t>Colon costaricain</t>
  </si>
  <si>
    <t>XOF</t>
  </si>
  <si>
    <t>Franc CFA d’Afrique de l’Ouest</t>
  </si>
  <si>
    <r>
      <rPr>
        <sz val="10.5"/>
        <color theme="1"/>
        <rFont val="Calibri"/>
        <family val="2"/>
      </rPr>
      <t>EUR</t>
    </r>
  </si>
  <si>
    <r>
      <rPr>
        <sz val="10.5"/>
        <color theme="1"/>
        <rFont val="Calibri"/>
        <family val="2"/>
      </rPr>
      <t>Euro</t>
    </r>
  </si>
  <si>
    <t>CUC</t>
  </si>
  <si>
    <t>Peso cubain convertible</t>
  </si>
  <si>
    <t>EUR</t>
  </si>
  <si>
    <t>Euro</t>
  </si>
  <si>
    <t>CZK</t>
  </si>
  <si>
    <t>Couronne tchèque</t>
  </si>
  <si>
    <t>CDF</t>
  </si>
  <si>
    <t>Franc congolais</t>
  </si>
  <si>
    <t>DKK</t>
  </si>
  <si>
    <t>Couronne danoise</t>
  </si>
  <si>
    <t>DJF</t>
  </si>
  <si>
    <t>Franc djiboutien</t>
  </si>
  <si>
    <t>XCD</t>
  </si>
  <si>
    <t>Dollar des Caraïbes orientales</t>
  </si>
  <si>
    <t>DOP</t>
  </si>
  <si>
    <t>Peso dominicain</t>
  </si>
  <si>
    <t>USD</t>
  </si>
  <si>
    <t>Dollar des États-Unis</t>
  </si>
  <si>
    <t>EGP</t>
  </si>
  <si>
    <t>Livre égyptienne</t>
  </si>
  <si>
    <t>USD</t>
  </si>
  <si>
    <t>Dollar des États-Unis</t>
  </si>
  <si>
    <t>XAF</t>
  </si>
  <si>
    <t>Franc CFA d’Afrique centrale</t>
  </si>
  <si>
    <t>ERN</t>
  </si>
  <si>
    <t>Nakfa érythréen</t>
  </si>
  <si>
    <r>
      <rPr>
        <sz val="10.5"/>
        <color theme="1"/>
        <rFont val="Calibri"/>
        <family val="2"/>
      </rPr>
      <t>HRK</t>
    </r>
  </si>
  <si>
    <r>
      <rPr>
        <sz val="10.5"/>
        <color theme="1"/>
        <rFont val="Calibri"/>
        <family val="2"/>
      </rPr>
      <t>Kuna croate</t>
    </r>
  </si>
  <si>
    <t>EUR</t>
  </si>
  <si>
    <t>Euro</t>
  </si>
  <si>
    <t>ETB</t>
  </si>
  <si>
    <t>Birr éthiopien</t>
  </si>
  <si>
    <t>FKP</t>
  </si>
  <si>
    <t>Livre des Malouines</t>
  </si>
  <si>
    <t>DKK</t>
  </si>
  <si>
    <t>Couronne danoise</t>
  </si>
  <si>
    <t>FJD</t>
  </si>
  <si>
    <t>Dollar fidjien</t>
  </si>
  <si>
    <t>EUR</t>
  </si>
  <si>
    <t>Euro</t>
  </si>
  <si>
    <t>EUR</t>
  </si>
  <si>
    <t>Euro</t>
  </si>
  <si>
    <t>EUR</t>
  </si>
  <si>
    <t>Euro</t>
  </si>
  <si>
    <t>EUR</t>
  </si>
  <si>
    <t>Euro</t>
  </si>
  <si>
    <t>EUR</t>
  </si>
  <si>
    <t>Euro</t>
  </si>
  <si>
    <t>XAF</t>
  </si>
  <si>
    <t>Franc CFA d’Afrique centrale</t>
  </si>
  <si>
    <t>GMD</t>
  </si>
  <si>
    <t>Dalasi gambien</t>
  </si>
  <si>
    <t>GEL</t>
  </si>
  <si>
    <t>Lari géorgien</t>
  </si>
  <si>
    <t>EUR</t>
  </si>
  <si>
    <t>Euro</t>
  </si>
  <si>
    <t>GHS</t>
  </si>
  <si>
    <t>Cedi ghanéen</t>
  </si>
  <si>
    <r>
      <rPr>
        <sz val="10.5"/>
        <color theme="1"/>
        <rFont val="Calibri"/>
        <family val="2"/>
      </rPr>
      <t>KHR</t>
    </r>
  </si>
  <si>
    <r>
      <rPr>
        <sz val="10.5"/>
        <color theme="1"/>
        <rFont val="Calibri"/>
        <family val="2"/>
      </rPr>
      <t>Riel cambodgien</t>
    </r>
  </si>
  <si>
    <t>GIP</t>
  </si>
  <si>
    <t>Livre de Gibraltar</t>
  </si>
  <si>
    <r>
      <rPr>
        <sz val="10.5"/>
        <color theme="1"/>
        <rFont val="Calibri"/>
        <family val="2"/>
      </rPr>
      <t>KMF</t>
    </r>
  </si>
  <si>
    <r>
      <rPr>
        <sz val="10.5"/>
        <color theme="1"/>
        <rFont val="Calibri"/>
        <family val="2"/>
      </rPr>
      <t>Franc comorien</t>
    </r>
  </si>
  <si>
    <t>EUR</t>
  </si>
  <si>
    <t>Euro</t>
  </si>
  <si>
    <t>DKK</t>
  </si>
  <si>
    <t>Couronne danoise</t>
  </si>
  <si>
    <t>XCD</t>
  </si>
  <si>
    <t>Dollar des Caraïbes orientales</t>
  </si>
  <si>
    <t>EUR</t>
  </si>
  <si>
    <t>Euro</t>
  </si>
  <si>
    <r>
      <rPr>
        <sz val="10.5"/>
        <color theme="1"/>
        <rFont val="Calibri"/>
        <family val="2"/>
      </rPr>
      <t>KYD</t>
    </r>
  </si>
  <si>
    <r>
      <rPr>
        <sz val="10.5"/>
        <color theme="1"/>
        <rFont val="Calibri"/>
        <family val="2"/>
      </rPr>
      <t>Dollar des Îles Caïman</t>
    </r>
  </si>
  <si>
    <t>USD</t>
  </si>
  <si>
    <t>Dollar des États-Unis</t>
  </si>
  <si>
    <t>GTQ</t>
  </si>
  <si>
    <t>Quetzal guatémaltèque</t>
  </si>
  <si>
    <t>GGP</t>
  </si>
  <si>
    <t>Livre</t>
  </si>
  <si>
    <t>GNF</t>
  </si>
  <si>
    <t>Franc guinéen</t>
  </si>
  <si>
    <t>XOF</t>
  </si>
  <si>
    <t>Franc CFA d’Afrique de l’Ouest</t>
  </si>
  <si>
    <t>GYD</t>
  </si>
  <si>
    <t>Dollar guyanais</t>
  </si>
  <si>
    <t>HTG</t>
  </si>
  <si>
    <t>Gourde haïtienne</t>
  </si>
  <si>
    <t>HNL</t>
  </si>
  <si>
    <t>Lempira hondurien</t>
  </si>
  <si>
    <t>HKD</t>
  </si>
  <si>
    <t>Dollar de Hong Kong</t>
  </si>
  <si>
    <t>HUF</t>
  </si>
  <si>
    <t>Forint hongrois</t>
  </si>
  <si>
    <t>ISK</t>
  </si>
  <si>
    <t>Couronne islandaise</t>
  </si>
  <si>
    <t>INR</t>
  </si>
  <si>
    <t>Roupie indienne</t>
  </si>
  <si>
    <t>IDR</t>
  </si>
  <si>
    <t>Roupie indonésienne</t>
  </si>
  <si>
    <t>IRR</t>
  </si>
  <si>
    <t>Rial iranien</t>
  </si>
  <si>
    <t>IQD</t>
  </si>
  <si>
    <t>Dinar irakien</t>
  </si>
  <si>
    <t>EUR</t>
  </si>
  <si>
    <t>Euro</t>
  </si>
  <si>
    <t>IMP</t>
  </si>
  <si>
    <t>Livre de l’Île de Man</t>
  </si>
  <si>
    <t>ILS</t>
  </si>
  <si>
    <t>Nouveau shekel israélien</t>
  </si>
  <si>
    <t>EUR</t>
  </si>
  <si>
    <t>Euro</t>
  </si>
  <si>
    <t>JMD</t>
  </si>
  <si>
    <t>Dollar de la Jamaïque</t>
  </si>
  <si>
    <t>JPY</t>
  </si>
  <si>
    <t>Yen japonais</t>
  </si>
  <si>
    <t>JEP</t>
  </si>
  <si>
    <t>Livre de Jersey</t>
  </si>
  <si>
    <t>JOD</t>
  </si>
  <si>
    <t>Dinar jordanien</t>
  </si>
  <si>
    <t>KZT</t>
  </si>
  <si>
    <t>Tenge kazakh</t>
  </si>
  <si>
    <t>KES</t>
  </si>
  <si>
    <t>Shilling kenyan</t>
  </si>
  <si>
    <t>KPW</t>
  </si>
  <si>
    <t>Won nord-coréen</t>
  </si>
  <si>
    <t>KRW</t>
  </si>
  <si>
    <t>Won sud-coréen</t>
  </si>
  <si>
    <t>EUR</t>
  </si>
  <si>
    <t>Euro</t>
  </si>
  <si>
    <t>KWD</t>
  </si>
  <si>
    <t>KGS</t>
  </si>
  <si>
    <t>Sum kirghize</t>
  </si>
  <si>
    <t>LAK</t>
  </si>
  <si>
    <t>Kip laotien</t>
  </si>
  <si>
    <t>EUR</t>
  </si>
  <si>
    <t>Euro</t>
  </si>
  <si>
    <t>LBP</t>
  </si>
  <si>
    <t>Livre libanaise</t>
  </si>
  <si>
    <t>LSL</t>
  </si>
  <si>
    <t>Loti du Lesotho</t>
  </si>
  <si>
    <t>LRD</t>
  </si>
  <si>
    <t>Dollar du Libéria</t>
  </si>
  <si>
    <t>LYD</t>
  </si>
  <si>
    <t>Dinar libyen</t>
  </si>
  <si>
    <t>CHF</t>
  </si>
  <si>
    <t>Franc suisse</t>
  </si>
  <si>
    <t>EUR</t>
  </si>
  <si>
    <t>Euro</t>
  </si>
  <si>
    <t>EUR</t>
  </si>
  <si>
    <t>Euro</t>
  </si>
  <si>
    <t>MOP</t>
  </si>
  <si>
    <t>Patca de Macao</t>
  </si>
  <si>
    <t>MKD</t>
  </si>
  <si>
    <t>MKD</t>
  </si>
  <si>
    <t>Denar macédonien</t>
  </si>
  <si>
    <t>MGA</t>
  </si>
  <si>
    <t>Ariary malgache</t>
  </si>
  <si>
    <t>MWK</t>
  </si>
  <si>
    <t>Kwacha du Malawi</t>
  </si>
  <si>
    <t>MYR</t>
  </si>
  <si>
    <t>Ringgit malais</t>
  </si>
  <si>
    <t>MVR</t>
  </si>
  <si>
    <t>Rufiyaa des Maldives</t>
  </si>
  <si>
    <t>XOF</t>
  </si>
  <si>
    <t>Franc CFA d’Afrique de l’Ouest</t>
  </si>
  <si>
    <t>EUR</t>
  </si>
  <si>
    <t>Euro</t>
  </si>
  <si>
    <t>USD</t>
  </si>
  <si>
    <t>Dollar des États-Unis</t>
  </si>
  <si>
    <t>EUR</t>
  </si>
  <si>
    <t>Euro</t>
  </si>
  <si>
    <t>MRO</t>
  </si>
  <si>
    <t>Ouguiya mauritanien</t>
  </si>
  <si>
    <t>MUR</t>
  </si>
  <si>
    <t>Roupie mauricienne</t>
  </si>
  <si>
    <t>EUR</t>
  </si>
  <si>
    <t>Euro</t>
  </si>
  <si>
    <r>
      <rPr>
        <sz val="10.5"/>
        <color theme="1"/>
        <rFont val="Calibri"/>
        <family val="2"/>
      </rPr>
      <t>SZL</t>
    </r>
  </si>
  <si>
    <r>
      <rPr>
        <sz val="10.5"/>
        <color theme="1"/>
        <rFont val="Calibri"/>
        <family val="2"/>
      </rPr>
      <t>Lilangeni swazi</t>
    </r>
  </si>
  <si>
    <t>MXN</t>
  </si>
  <si>
    <t>Peso mexicain</t>
  </si>
  <si>
    <t>USD</t>
  </si>
  <si>
    <t>Dollar des États-Unis</t>
  </si>
  <si>
    <t>MDL</t>
  </si>
  <si>
    <t>Leu moldave</t>
  </si>
  <si>
    <t>EUR</t>
  </si>
  <si>
    <t>Euro</t>
  </si>
  <si>
    <t>MNT</t>
  </si>
  <si>
    <t>Tugrik mongole</t>
  </si>
  <si>
    <t>EUR</t>
  </si>
  <si>
    <t>Euro</t>
  </si>
  <si>
    <t>XCD</t>
  </si>
  <si>
    <t>Dollar des Caraïbes orientales</t>
  </si>
  <si>
    <t>MAD</t>
  </si>
  <si>
    <t>Dirham marocain</t>
  </si>
  <si>
    <t>MZN</t>
  </si>
  <si>
    <t>Metical mozambicain</t>
  </si>
  <si>
    <t>MMK</t>
  </si>
  <si>
    <t>Kyat birman</t>
  </si>
  <si>
    <t>NAD</t>
  </si>
  <si>
    <t>Dollar namibien</t>
  </si>
  <si>
    <t>NPR</t>
  </si>
  <si>
    <t>Roupie népalaise</t>
  </si>
  <si>
    <r>
      <rPr>
        <sz val="10.5"/>
        <color theme="1"/>
        <rFont val="Calibri"/>
        <family val="2"/>
      </rPr>
      <t>USD</t>
    </r>
  </si>
  <si>
    <r>
      <rPr>
        <sz val="10.5"/>
        <color theme="1"/>
        <rFont val="Calibri"/>
        <family val="2"/>
      </rPr>
      <t>Dollar des États-Unis</t>
    </r>
  </si>
  <si>
    <t>EUR</t>
  </si>
  <si>
    <t>Euro</t>
  </si>
  <si>
    <r>
      <rPr>
        <sz val="10.5"/>
        <color theme="1"/>
        <rFont val="Calibri"/>
        <family val="2"/>
      </rPr>
      <t>USD</t>
    </r>
  </si>
  <si>
    <t>ANG</t>
  </si>
  <si>
    <t>Florin des Antilles néerlandaises</t>
  </si>
  <si>
    <t>NZD</t>
  </si>
  <si>
    <t>Dollar néo-zélandaise</t>
  </si>
  <si>
    <t>NIO</t>
  </si>
  <si>
    <t xml:space="preserve">Cordoba oro nicaraguayen </t>
  </si>
  <si>
    <t>XOF</t>
  </si>
  <si>
    <t>Franc CFA d’Afrique de l’Ouest</t>
  </si>
  <si>
    <t>NGN</t>
  </si>
  <si>
    <t>Naira  nigérian</t>
  </si>
  <si>
    <r>
      <rPr>
        <sz val="10.5"/>
        <color theme="1"/>
        <rFont val="Calibri"/>
        <family val="2"/>
      </rPr>
      <t>XAF</t>
    </r>
  </si>
  <si>
    <r>
      <rPr>
        <sz val="10.5"/>
        <color theme="1"/>
        <rFont val="Calibri"/>
        <family val="2"/>
      </rPr>
      <t>Franc CFA d’Afrique centrale</t>
    </r>
  </si>
  <si>
    <r>
      <rPr>
        <sz val="10.5"/>
        <color theme="1"/>
        <rFont val="Calibri"/>
        <family val="2"/>
      </rPr>
      <t>XCD</t>
    </r>
  </si>
  <si>
    <r>
      <rPr>
        <sz val="10.5"/>
        <color theme="1"/>
        <rFont val="Calibri"/>
        <family val="2"/>
      </rPr>
      <t>Dollar des Caraïbes orientales</t>
    </r>
  </si>
  <si>
    <t>USD</t>
  </si>
  <si>
    <t>Dollar des États-Unis</t>
  </si>
  <si>
    <r>
      <rPr>
        <sz val="10.5"/>
        <color theme="1"/>
        <rFont val="Calibri"/>
        <family val="2"/>
      </rPr>
      <t>XOF</t>
    </r>
  </si>
  <si>
    <r>
      <rPr>
        <sz val="10.5"/>
        <color theme="1"/>
        <rFont val="Calibri"/>
        <family val="2"/>
      </rPr>
      <t>Franc CFA d’Afrique de l’Ouest</t>
    </r>
  </si>
  <si>
    <t>NOK</t>
  </si>
  <si>
    <t>Couronne norvégienne</t>
  </si>
  <si>
    <t>OMR</t>
  </si>
  <si>
    <t>Rial omani</t>
  </si>
  <si>
    <t>PKR</t>
  </si>
  <si>
    <t>Roupie pakistanaise</t>
  </si>
  <si>
    <t>USD</t>
  </si>
  <si>
    <t>Dollar des États-Unis</t>
  </si>
  <si>
    <t>PAB</t>
  </si>
  <si>
    <t>PGK</t>
  </si>
  <si>
    <t>PYG</t>
  </si>
  <si>
    <t>Guarani paraguayen</t>
  </si>
  <si>
    <t>PEN</t>
  </si>
  <si>
    <t>Sol péruvien</t>
  </si>
  <si>
    <t>PHP</t>
  </si>
  <si>
    <t>Peso philippin</t>
  </si>
  <si>
    <t>PLN</t>
  </si>
  <si>
    <t>Zloty polonais</t>
  </si>
  <si>
    <t>EUR</t>
  </si>
  <si>
    <t>Euro</t>
  </si>
  <si>
    <t>USD</t>
  </si>
  <si>
    <t>Dollar des États-Unis</t>
  </si>
  <si>
    <t>QAR</t>
  </si>
  <si>
    <t>Rial du Qatar</t>
  </si>
  <si>
    <t>XAF</t>
  </si>
  <si>
    <t>Franc CFA d’Afrique centrale</t>
  </si>
  <si>
    <t>EUR</t>
  </si>
  <si>
    <t>Euro</t>
  </si>
  <si>
    <t>RON</t>
  </si>
  <si>
    <t>Leu roumain</t>
  </si>
  <si>
    <t>RUB</t>
  </si>
  <si>
    <t>Rouble russe</t>
  </si>
  <si>
    <t>RWF</t>
  </si>
  <si>
    <t>Franc rwandais</t>
  </si>
  <si>
    <t>SHP</t>
  </si>
  <si>
    <t>Livre de Saint Hélène</t>
  </si>
  <si>
    <t>XCD</t>
  </si>
  <si>
    <t>Dollar des Caraïbes orientales</t>
  </si>
  <si>
    <t>XCD</t>
  </si>
  <si>
    <t>Dollar des Caraïbes orientales</t>
  </si>
  <si>
    <t>EUR</t>
  </si>
  <si>
    <t>Euro</t>
  </si>
  <si>
    <t>XCD</t>
  </si>
  <si>
    <t>Dollar des Caraïbes orientales</t>
  </si>
  <si>
    <t>EUR</t>
  </si>
  <si>
    <t>Euro</t>
  </si>
  <si>
    <t>EUR</t>
  </si>
  <si>
    <t>Euro</t>
  </si>
  <si>
    <t>WST</t>
  </si>
  <si>
    <t>Tala de Samoa</t>
  </si>
  <si>
    <t>EUR</t>
  </si>
  <si>
    <t>Euro</t>
  </si>
  <si>
    <t>STD</t>
  </si>
  <si>
    <t>Dobra de Sao Tomé-et-Principe</t>
  </si>
  <si>
    <t>SAR</t>
  </si>
  <si>
    <t>Rial saoudite</t>
  </si>
  <si>
    <t>XOF</t>
  </si>
  <si>
    <t>Franc CFA d’Afrique de l’Ouest</t>
  </si>
  <si>
    <t>RSD</t>
  </si>
  <si>
    <t>Dinar serbe</t>
  </si>
  <si>
    <t>SCR</t>
  </si>
  <si>
    <t>SLL</t>
  </si>
  <si>
    <t>Leone sierra-léonais</t>
  </si>
  <si>
    <t>SGD</t>
  </si>
  <si>
    <t>Dollar de Singapour</t>
  </si>
  <si>
    <t>EUR</t>
  </si>
  <si>
    <t>Euro</t>
  </si>
  <si>
    <t>EUR</t>
  </si>
  <si>
    <t>Euro</t>
  </si>
  <si>
    <t>SBD</t>
  </si>
  <si>
    <t>Dollar des Îles Salomon</t>
  </si>
  <si>
    <t>SOS</t>
  </si>
  <si>
    <t>Shilling somalien</t>
  </si>
  <si>
    <t>ZAR</t>
  </si>
  <si>
    <t>Rand sud-africain</t>
  </si>
  <si>
    <t>SSP</t>
  </si>
  <si>
    <t>Livre sud-soudanaise</t>
  </si>
  <si>
    <t>EUR</t>
  </si>
  <si>
    <t>Euro</t>
  </si>
  <si>
    <t>LKR</t>
  </si>
  <si>
    <t>Roupie du Sri Lanka</t>
  </si>
  <si>
    <t>SDG</t>
  </si>
  <si>
    <t>Livre soudanaise</t>
  </si>
  <si>
    <t>SRD</t>
  </si>
  <si>
    <t>Dollar du Suriname</t>
  </si>
  <si>
    <t>SEK</t>
  </si>
  <si>
    <t>Couronne suédoise</t>
  </si>
  <si>
    <t>CHF</t>
  </si>
  <si>
    <t>Franc suisse</t>
  </si>
  <si>
    <t>SYP</t>
  </si>
  <si>
    <t>Livre syrienne</t>
  </si>
  <si>
    <t>TWD</t>
  </si>
  <si>
    <t>Nouveau dollar taïwanais</t>
  </si>
  <si>
    <t>TJS</t>
  </si>
  <si>
    <t>Somoni tadjik</t>
  </si>
  <si>
    <t>TZS</t>
  </si>
  <si>
    <t>Shilling tanzanien</t>
  </si>
  <si>
    <t>THB</t>
  </si>
  <si>
    <t>Baht thaïlandais</t>
  </si>
  <si>
    <t>USD</t>
  </si>
  <si>
    <t>Dollar des États-Unis</t>
  </si>
  <si>
    <t>XOF</t>
  </si>
  <si>
    <t>Franc CFA d’Afrique de l’Ouest</t>
  </si>
  <si>
    <t>TOP</t>
  </si>
  <si>
    <t>Pa’anga des Îles Tonga</t>
  </si>
  <si>
    <t>TTD</t>
  </si>
  <si>
    <t>Dollar de Trinité-et-Tobago</t>
  </si>
  <si>
    <t>TND</t>
  </si>
  <si>
    <t>Dinar tunisien</t>
  </si>
  <si>
    <t>TRY</t>
  </si>
  <si>
    <t>Lire turque</t>
  </si>
  <si>
    <t>TMT</t>
  </si>
  <si>
    <t>Nouveau manat turkmène</t>
  </si>
  <si>
    <t>USD</t>
  </si>
  <si>
    <t>Dollar des États-Unis</t>
  </si>
  <si>
    <t>TVD</t>
  </si>
  <si>
    <t>Dollar de Tuvalu</t>
  </si>
  <si>
    <t>UGX</t>
  </si>
  <si>
    <t>Shilling ougandais</t>
  </si>
  <si>
    <t>UAH</t>
  </si>
  <si>
    <t>Hryvnia ukrainien</t>
  </si>
  <si>
    <t>AED</t>
  </si>
  <si>
    <t>Dirham des Émirats arabes unis</t>
  </si>
  <si>
    <t>GBP</t>
  </si>
  <si>
    <t>Livre sterling</t>
  </si>
  <si>
    <t>UYU</t>
  </si>
  <si>
    <t>Peso uruguayen</t>
  </si>
  <si>
    <t>UZS</t>
  </si>
  <si>
    <t>Sum ouzbèque</t>
  </si>
  <si>
    <t>VUV</t>
  </si>
  <si>
    <t>Vatu de Vanuatu</t>
  </si>
  <si>
    <t>VAT</t>
  </si>
  <si>
    <t>EUR</t>
  </si>
  <si>
    <t>Euro</t>
  </si>
  <si>
    <t>VEF</t>
  </si>
  <si>
    <t>VND</t>
  </si>
  <si>
    <t>Dong vietnamien</t>
  </si>
  <si>
    <t>USD</t>
  </si>
  <si>
    <t>Dollar des États-Unis</t>
  </si>
  <si>
    <t>YER</t>
  </si>
  <si>
    <t>Rial yéménite</t>
  </si>
  <si>
    <t>ZMW</t>
  </si>
  <si>
    <t>Kwacha zambien</t>
  </si>
  <si>
    <t>USD</t>
  </si>
  <si>
    <t>Dollar des États-Unis</t>
  </si>
  <si>
    <t xml:space="preserve">Le Secrétariat international peut prodiguer conseils et soutien sur demande. Veuillez le contacter à </t>
  </si>
  <si>
    <t>Vous recevrez des retours immédiats sur un certain nombre des données que vous aurez inscrites, et certaines cellules se rempliront automatiquement.</t>
  </si>
  <si>
    <t>Les cellules en bleu pâle ne servent qu’à indiquer les sources et/ou à inscrire des commentaires</t>
  </si>
  <si>
    <t xml:space="preserve">Pour chaque ligne, veuillez procéder comme suit </t>
  </si>
  <si>
    <t>Les cellules en bleu pâle ne servent qu’à indiquer les sources et/ou inscrire des commentaires</t>
  </si>
  <si>
    <t>Les décisions du Groupe multipartite concernant les seuils de matérialité sont-elles publiquement disponibles ?</t>
  </si>
  <si>
    <t>Si oui, quelle aurait dû être la part des revenus transférés par le gouvernement en vertu de la formule de répartition des revenus ?</t>
  </si>
  <si>
    <t>Si oui, quel est le montant total des dépenses quasi fiscales engagées par les entreprises d’État ?</t>
  </si>
  <si>
    <t>Veuillez fournir une liste de toutes les entités déclarantes, accompagnée de l’information y afférente</t>
  </si>
  <si>
    <t>Nom complet de l’entité</t>
  </si>
  <si>
    <t>Nom complet de l’entreprise</t>
  </si>
  <si>
    <t>Ajouter ci-dessous, à titre de commentaire, toute information supplémentaire qu’il ne serait pas judicieux d’inclure dans le tableau ci-dessus.</t>
  </si>
  <si>
    <t>Balboa panaméen</t>
  </si>
  <si>
    <t>Roupie seychelloise</t>
  </si>
  <si>
    <t>Trinité-et-Tobago</t>
  </si>
  <si>
    <t>Saint Vincent et les Grenadines</t>
  </si>
  <si>
    <t>Îles Féroé</t>
  </si>
  <si>
    <t>Kina de Papouasie-Nouvelle-Guinée</t>
  </si>
  <si>
    <t>Bolivar fuerte vénézuélien</t>
  </si>
  <si>
    <t>Îles Åland</t>
  </si>
  <si>
    <t>Nutum du Bhoutan</t>
  </si>
  <si>
    <t>Darussalam de Brunei</t>
  </si>
  <si>
    <t>Unidad de Fomento chilien</t>
  </si>
  <si>
    <t>Kuna croate</t>
  </si>
  <si>
    <t>Guernesey</t>
  </si>
  <si>
    <t>Dinar koweitien</t>
  </si>
  <si>
    <t>Riyal du Qatar</t>
  </si>
  <si>
    <t>Monténégro</t>
  </si>
  <si>
    <t>Koweït</t>
  </si>
  <si>
    <t>Vue d’ensemble des industries extractives, y compris de toute activité importante de prospection.</t>
  </si>
  <si>
    <t>Amendes, peines et forfaits</t>
  </si>
  <si>
    <t>Amendes, peines et forfaits (143E)</t>
  </si>
  <si>
    <t>Amendes, peines et forfaits(143E)</t>
  </si>
  <si>
    <t>Minier</t>
  </si>
  <si>
    <t>Partie 4 (Recettes de l’État) Elle contient des données exhaustives sur les revenus de l’État par flux de revenu, en utilisant la classification SFP.</t>
  </si>
  <si>
    <t>Total des recettes de l’État provenant du secteur extractif (utilisant la classification SFP)</t>
  </si>
  <si>
    <t>5. Si des paiements sont recensés dans le Rapport ITIE mais ne correspondent pas aux catégories SFP, veuillez les lister dans la case ci-dessous dénommée « Informations supplémentaires ».</t>
  </si>
  <si>
    <t>Cadre SFP pour le rapportage ITIE</t>
  </si>
  <si>
    <t>En quoi consiste le SFP ?</t>
  </si>
  <si>
    <t>Classification SFP</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</si>
  <si>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</si>
  <si>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data@eiti.org</t>
  </si>
  <si>
    <t xml:space="preserve">2. Lorsqu’il aura été répondu à certaines questions, de nouvelles indications et questions peuvent s’afficher. Merci de répondre à chacune d’elles jusqu’à ce que la section ait été remplie. </t>
  </si>
  <si>
    <t>Sociétés associées, commencer par l’Opérateur</t>
  </si>
  <si>
    <t>Valeur de production</t>
  </si>
  <si>
    <t>Unité</t>
  </si>
  <si>
    <t>Source du taux de change (URL,…):</t>
  </si>
  <si>
    <t>Nombre d’entités de l’État déclarantes (Entreprises d'Etat incluses si collectant)</t>
  </si>
  <si>
    <t>Nombre d’entreprises déclarantes (Entreprises d'Etat incluses si payeur)</t>
  </si>
  <si>
    <t>Les données ITIE sont-elles systématiquement divulguées par le gouvernement à une adresse unique?</t>
  </si>
  <si>
    <t>Autres secteurs (autres que les secteur en amont)</t>
  </si>
  <si>
    <t>PIB - secteur artisanal et informel</t>
  </si>
  <si>
    <t>Paiement effectué en nature?</t>
  </si>
  <si>
    <t>Volume en nature (si applicable)</t>
  </si>
  <si>
    <t>Unité (si applicable)</t>
  </si>
  <si>
    <t>Matières premières (une matière/ligne)</t>
  </si>
  <si>
    <t>Tonnes</t>
  </si>
  <si>
    <t>Type d'Agence</t>
  </si>
  <si>
    <t>Tableau 9 - Types d'agences gouvernementales</t>
  </si>
  <si>
    <t>Autre</t>
  </si>
  <si>
    <t>Administration centrale</t>
  </si>
  <si>
    <t>Administration d'Etat fédéré</t>
  </si>
  <si>
    <t>Administration locale</t>
  </si>
  <si>
    <t>Société publique financière et Entreprise d'Etat</t>
  </si>
  <si>
    <t>Référence au(s) rapport(s) financier(s) audité(s) (Ajouter des lignes si plusieurs Entreprises d'Etat)</t>
  </si>
  <si>
    <t>Toute référence à des entreprises d’État (portails ou sites Internet d’entreprise), telle que paraissant dans le Rapport (Ajouter des lignes si plusieurs Entreprises D'Etat)</t>
  </si>
  <si>
    <t>Rapport financier audité (si indisponible, bilan comptable ou flux de trésorerie…)</t>
  </si>
  <si>
    <t>Le gouvernement divulgue-t-il des informations sur les paiements liés à l'environnement?</t>
  </si>
  <si>
    <t>Si oui, quel est le montant total des paiements obligatoires liés à l'environnement?</t>
  </si>
  <si>
    <t>Si oui, quel est le montant total des paiements volontaires liés à l'environnement?</t>
  </si>
  <si>
    <t>Rempli le :</t>
  </si>
  <si>
    <t>AAAA-MM-JJ</t>
  </si>
  <si>
    <t>Modèle de données résumées pour les divulgations ITIE</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</si>
  <si>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</si>
  <si>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</si>
  <si>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</si>
  <si>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</si>
  <si>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</si>
  <si>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</si>
  <si>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</si>
  <si>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</si>
  <si>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</si>
  <si>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</si>
  <si>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</si>
  <si>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</si>
  <si>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</si>
  <si>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Les cellules en bleu ne servent qu’à indiquer les sources et/ou à inscrire des commentaires</t>
  </si>
  <si>
    <t>Les cellules en blanc n’exigent aucune action</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</si>
  <si>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</si>
  <si>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</si>
  <si>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</si>
  <si>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</si>
  <si>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</si>
  <si>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</si>
  <si>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</si>
  <si>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</si>
  <si>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</si>
  <si>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</si>
  <si>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</si>
  <si>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</si>
  <si>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</si>
  <si>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</si>
  <si>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</si>
  <si>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t>Pays ou région</t>
  </si>
  <si>
    <t>Exercice fiscal couvert par ce fichier de données</t>
  </si>
  <si>
    <t>Source de données</t>
  </si>
  <si>
    <t>Couverture/périmètre des données</t>
  </si>
  <si>
    <t>Coordonnées de contact : soumission de données</t>
  </si>
  <si>
    <t>Modèle de données résumées</t>
  </si>
  <si>
    <t>Comment remplir cette feuille :</t>
  </si>
  <si>
    <t xml:space="preserve">Partie 1 - Présentation </t>
  </si>
  <si>
    <t>Description</t>
  </si>
  <si>
    <t>Inscrire les données dans cette colonne</t>
  </si>
  <si>
    <t>Source/Commentaires</t>
  </si>
  <si>
    <t>Nom du pays ou de la région</t>
  </si>
  <si>
    <t>Code ISO de la devise</t>
  </si>
  <si>
    <t>Nom de la monnaie nationale</t>
  </si>
  <si>
    <t>Monnaie nationale selon ISO-4217</t>
  </si>
  <si>
    <t>Date de début</t>
  </si>
  <si>
    <t>Date de fin</t>
  </si>
  <si>
    <t>Un Rapport ITIE a-t-il été préparé par un Administrateur indépendant ?</t>
  </si>
  <si>
    <t>Quel est le nom de l’entreprise ?</t>
  </si>
  <si>
    <t>Date à laquelle le Rapport ITIE a été rendu public</t>
  </si>
  <si>
    <t>URL, Rapport ITIE</t>
  </si>
  <si>
    <t>Date de publication des données ITIE</t>
  </si>
  <si>
    <t>Lien vers le site Internet (URL) de données ITIE</t>
  </si>
  <si>
    <t>Existe-t-il d’autres fichiers de caractère pertinent ?</t>
  </si>
  <si>
    <t>Date à laquelle l’autre fichier a été rendu public</t>
  </si>
  <si>
    <t>URL</t>
  </si>
  <si>
    <t>Débat public (Exigence 7.1)</t>
  </si>
  <si>
    <t>Le gouvernement applique-t-il une politique de données ouvertes ?</t>
  </si>
  <si>
    <t>Portail/fichiers de données ouvertes</t>
  </si>
  <si>
    <t>Couverture sectorielle</t>
  </si>
  <si>
    <t>Mines (y compris carrières)</t>
  </si>
  <si>
    <t>Si oui, préciser le nom (insérer de nouvelles lignes si multiples)</t>
  </si>
  <si>
    <t xml:space="preserve">Taux de change utilisé : 1 USD = </t>
  </si>
  <si>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</si>
  <si>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</si>
  <si>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</si>
  <si>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</si>
  <si>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</si>
  <si>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</si>
  <si>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</si>
  <si>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</si>
  <si>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Information non disponible</t>
  </si>
  <si>
    <t>Nom et coordonnées de contact de la personne soumettant ce fichier</t>
  </si>
  <si>
    <t>Name</t>
  </si>
  <si>
    <t>Organisation</t>
  </si>
  <si>
    <t>Adresse électronique</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</si>
  <si>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</si>
  <si>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</si>
  <si>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</si>
  <si>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</si>
  <si>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</si>
  <si>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r>
      <t xml:space="preserve">Exigence ITIE 4.7: </t>
    </r>
    <r>
      <rPr>
        <sz val="12"/>
        <rFont val="Franklin Gothic Book"/>
        <family val="2"/>
      </rPr>
      <t>Désagrégation</t>
    </r>
  </si>
  <si>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</si>
  <si>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</si>
  <si>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</si>
  <si>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</si>
  <si>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</si>
  <si>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</si>
  <si>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</si>
  <si>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</si>
  <si>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</si>
  <si>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</si>
  <si>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</si>
  <si>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</si>
  <si>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</si>
  <si>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</si>
  <si>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</si>
  <si>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</si>
  <si>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</si>
  <si>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Vue d’ensemble des rôles des agences gouvernementales ?</t>
  </si>
  <si>
    <t>Régime fiscal ?</t>
  </si>
  <si>
    <r>
      <t xml:space="preserve">Exigence ITIE 2.2: </t>
    </r>
    <r>
      <rPr>
        <b/>
        <sz val="10.5"/>
        <rFont val="Franklin Gothic Book"/>
        <family val="2"/>
      </rPr>
      <t>Octroi des contrats et licences</t>
    </r>
  </si>
  <si>
    <t>le processus d’octroi des licences ?</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</si>
  <si>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</si>
  <si>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</si>
  <si>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</si>
  <si>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</si>
  <si>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</si>
  <si>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</si>
  <si>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Registre des licences pour le secteur pétrolier</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</si>
  <si>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</si>
  <si>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</si>
  <si>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</si>
  <si>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Les contrats sont-ils divulgués ?</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</si>
  <si>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</si>
  <si>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</si>
  <si>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</si>
  <si>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</si>
  <si>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</si>
  <si>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</si>
  <si>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</si>
  <si>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</si>
  <si>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</si>
  <si>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r>
      <t xml:space="preserve">Exigence ITIE 3.1: </t>
    </r>
    <r>
      <rPr>
        <b/>
        <sz val="10.5"/>
        <rFont val="Franklin Gothic Book"/>
        <family val="2"/>
      </rPr>
      <t>Prospection</t>
    </r>
  </si>
  <si>
    <r>
      <t xml:space="preserve">Exigence ITIE 3.2: </t>
    </r>
    <r>
      <rPr>
        <b/>
        <sz val="10.5"/>
        <rFont val="Franklin Gothic Book"/>
        <family val="2"/>
      </rPr>
      <t>Production</t>
    </r>
  </si>
  <si>
    <t>Divulgation des volumes de production</t>
  </si>
  <si>
    <t>Divulgation des valeurs de production</t>
  </si>
  <si>
    <r>
      <t xml:space="preserve">Exigences ITIE 3.3 : </t>
    </r>
    <r>
      <rPr>
        <b/>
        <sz val="10.5"/>
        <rFont val="Franklin Gothic Book"/>
        <family val="2"/>
      </rPr>
      <t>Exportations</t>
    </r>
  </si>
  <si>
    <t>Divulgation des volumes d’exportation</t>
  </si>
  <si>
    <t>Divulgation des valeurs d’exportation</t>
  </si>
  <si>
    <r>
      <t xml:space="preserve">Exigence ITIE 4.1 : </t>
    </r>
    <r>
      <rPr>
        <b/>
        <sz val="10.5"/>
        <rFont val="Franklin Gothic Book"/>
        <family val="2"/>
      </rPr>
      <t>Exhaustivité</t>
    </r>
  </si>
  <si>
    <t>Le gouvernement divulgue-t-il entièrement les revenus extractifs par flux de revenus ?</t>
  </si>
  <si>
    <r>
      <t xml:space="preserve">Exigence ITIE 4.2: </t>
    </r>
    <r>
      <rPr>
        <b/>
        <sz val="10.5"/>
        <rFont val="Franklin Gothic Book"/>
        <family val="2"/>
      </rPr>
      <t>Revenus en nature</t>
    </r>
  </si>
  <si>
    <t>Le gouvernement divulgue-t-il des données sur les revenus en nature ?</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</si>
  <si>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</si>
  <si>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</si>
  <si>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</si>
  <si>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</si>
  <si>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</si>
  <si>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</si>
  <si>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</si>
  <si>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</si>
  <si>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r>
      <t xml:space="preserve">Exigence ITIE 4.6: </t>
    </r>
    <r>
      <rPr>
        <b/>
        <sz val="10.5"/>
        <rFont val="Franklin Gothic Book"/>
        <family val="2"/>
      </rPr>
      <t xml:space="preserve">Paiements directs infranationaux </t>
    </r>
  </si>
  <si>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</si>
  <si>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</si>
  <si>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</si>
  <si>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</si>
  <si>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</si>
  <si>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</si>
  <si>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</si>
  <si>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</si>
  <si>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</si>
  <si>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</si>
  <si>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</si>
  <si>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</si>
  <si>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</si>
  <si>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</si>
  <si>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</si>
  <si>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</si>
  <si>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</si>
  <si>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</si>
  <si>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</si>
  <si>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</si>
  <si>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</si>
  <si>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</si>
  <si>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</si>
  <si>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</si>
  <si>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</si>
  <si>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Si oui, quel est le montant total des dépenses sociales obligatoires engagées ?</t>
  </si>
  <si>
    <t>Si oui, quel est le montant total des dépenses sociales volontaires engagées ?</t>
  </si>
  <si>
    <r>
      <t xml:space="preserve">Exigence ITIE 6.2: </t>
    </r>
    <r>
      <rPr>
        <b/>
        <sz val="10.5"/>
        <rFont val="Franklin Gothic Book"/>
        <family val="2"/>
      </rPr>
      <t>Dépenses quasi-fiscales </t>
    </r>
  </si>
  <si>
    <t>Le gouvernement ou les entreprises d’État divulguent-ils des informations sur les dépenses quasi-fiscales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</si>
  <si>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</si>
  <si>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</si>
  <si>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</si>
  <si>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tous secteurs</t>
  </si>
  <si>
    <t>Revenus du gouvernement - industries extractives</t>
  </si>
  <si>
    <t>Revenus du gouvernement - tous secteurs</t>
  </si>
  <si>
    <t>Exportations - industries extractives</t>
  </si>
  <si>
    <t>Exportations - tous secteurs</t>
  </si>
  <si>
    <t>Emploi - tous secteurs</t>
  </si>
  <si>
    <t>Investissements - secteur extractif</t>
  </si>
  <si>
    <t>Investissements - tous secteurs</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</si>
  <si>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</si>
  <si>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</si>
  <si>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</si>
  <si>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</si>
  <si>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</si>
  <si>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</si>
  <si>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</si>
  <si>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Liste des entités de l’État déclarantes</t>
  </si>
  <si>
    <t>N° d’identifiant (le cas échéant)</t>
  </si>
  <si>
    <t>Total déclaré</t>
  </si>
  <si>
    <t>Identifiants d’entreprise</t>
  </si>
  <si>
    <t>Exemple : N° identification de contribuable</t>
  </si>
  <si>
    <t>The Brønnøysund Register Centre</t>
  </si>
  <si>
    <t>Si possible, indiquer le lien vers le registre ou l’entité</t>
  </si>
  <si>
    <t>Liste des entreprises déclarantes</t>
  </si>
  <si>
    <t>Identifiant de l’entreprise</t>
  </si>
  <si>
    <t>Matières premières (séparation par virgule)</t>
  </si>
  <si>
    <t xml:space="preserve">Cotation boursière ou site Internet d’entreprise </t>
  </si>
  <si>
    <t>Rapport de paiements à l’État</t>
  </si>
  <si>
    <t>Liste des projets à déclarer</t>
  </si>
  <si>
    <t>Nom complet du projet</t>
  </si>
  <si>
    <t>Statut</t>
  </si>
  <si>
    <t>Volume de production</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</si>
  <si>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</si>
  <si>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</si>
  <si>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</si>
  <si>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</si>
  <si>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</si>
  <si>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</si>
  <si>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Mines</t>
  </si>
  <si>
    <r>
      <t xml:space="preserve">Pour plus d’orientations, visitez la page </t>
    </r>
    <r>
      <rPr>
        <u/>
        <sz val="10.5"/>
        <color rgb="FF0076AF"/>
        <rFont val="Franklin Gothic Book"/>
        <family val="2"/>
      </rPr>
      <t>https://eiti.org/fr/document/modele-donnees-resumees-itie</t>
    </r>
  </si>
  <si>
    <r>
      <rPr>
        <i/>
        <sz val="10.5"/>
        <rFont val="Franklin Gothic Book"/>
        <family val="2"/>
      </rPr>
      <t xml:space="preserve">ou </t>
    </r>
    <r>
      <rPr>
        <b/>
        <sz val="10.5"/>
        <color theme="10"/>
        <rFont val="Franklin Gothic Book"/>
        <family val="2"/>
      </rPr>
      <t>https://www.imf.org/external/pubs/ft/gfs/manual/pdf/2014companion/FrenchGFSM.pdf</t>
    </r>
  </si>
  <si>
    <t>Total</t>
  </si>
  <si>
    <t>Informations supplémentaires</t>
  </si>
  <si>
    <t>Commentaire 1</t>
  </si>
  <si>
    <t>Commentaire 2</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</si>
  <si>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</si>
  <si>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</si>
  <si>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</si>
  <si>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</si>
  <si>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</si>
  <si>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</si>
  <si>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</si>
  <si>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 xml:space="preserve">Adresse </t>
    </r>
    <r>
      <rPr>
        <b/>
        <sz val="10"/>
        <color rgb="FF0076AF"/>
        <rFont val="Franklin Gothic Book"/>
        <family val="2"/>
      </rPr>
      <t>EITI International Secretariat, Rådhusgata 26, 0151 Oslo, Norvège</t>
    </r>
  </si>
  <si>
    <t>Version 2.0 appliquée le 1er Juillet 2019</t>
  </si>
  <si>
    <t>Les cellules en orange doivent être complétées avant la soumission</t>
  </si>
  <si>
    <t>Calcul automatique utilisant le total des revenus du gouvernement et le total des données par entreprise</t>
  </si>
  <si>
    <t>Couverture de la réconciliation</t>
  </si>
  <si>
    <t>Emploi - secteur extractif - homme</t>
  </si>
  <si>
    <t>Emploi - secteur extractif - femme</t>
  </si>
  <si>
    <t xml:space="preserve">Emploi - secteur extractif </t>
  </si>
  <si>
    <t>employés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</si>
  <si>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</si>
  <si>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</si>
  <si>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</si>
  <si>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</si>
  <si>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</si>
  <si>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&lt;Rapportage ITIE ou divulgation systématique?&gt;</t>
  </si>
  <si>
    <t>Description de produit HS</t>
  </si>
  <si>
    <t>Aluminium (2606)</t>
  </si>
  <si>
    <t>Aluminium (2606), volume</t>
  </si>
  <si>
    <t>Amiante (2524)</t>
  </si>
  <si>
    <t>Amiante (2524), volume</t>
  </si>
  <si>
    <t>Ardoise (2514)</t>
  </si>
  <si>
    <t>Ardoise (2514), volume</t>
  </si>
  <si>
    <t>Argent (7106)</t>
  </si>
  <si>
    <t>Argent (7106), volume</t>
  </si>
  <si>
    <t>Argile (2509)</t>
  </si>
  <si>
    <t>Argile (2509), volume</t>
  </si>
  <si>
    <t>Autres (2617)</t>
  </si>
  <si>
    <t>Autres (2617), volume</t>
  </si>
  <si>
    <t>Autres argiles (2508)</t>
  </si>
  <si>
    <t>Autres argiles (2508), volume</t>
  </si>
  <si>
    <t>Autres cendres et mâchefer (2621)</t>
  </si>
  <si>
    <t>Autres cendres et mâchefer (2621), volume</t>
  </si>
  <si>
    <t>Bitume et asphalte (2714)</t>
  </si>
  <si>
    <t>Bitume et asphalte (2714), volume</t>
  </si>
  <si>
    <t>Borates et concentrés naturels (2528)</t>
  </si>
  <si>
    <t>Borates et concentrés naturels (2528), volume</t>
  </si>
  <si>
    <t>Cailloux (2517)</t>
  </si>
  <si>
    <t>Cailloux (2517), volume</t>
  </si>
  <si>
    <t>Calcaire (2521)</t>
  </si>
  <si>
    <t>Calcaire (2521), volume</t>
  </si>
  <si>
    <t>Carbonate de magnésium naturel (2519)</t>
  </si>
  <si>
    <t>Carbonate de magnésium naturel (2519), volume</t>
  </si>
  <si>
    <t>Cendres et résidus (2620)</t>
  </si>
  <si>
    <t>Cendres et résidus (2620), volume</t>
  </si>
  <si>
    <t>Charbon (2701)</t>
  </si>
  <si>
    <t>Charbon (2701), volume</t>
  </si>
  <si>
    <t>Chaux vive (2522)</t>
  </si>
  <si>
    <t>Chaux vive (2522), volume</t>
  </si>
  <si>
    <t>Chrome (2610)</t>
  </si>
  <si>
    <t>Chrome (2610), volume</t>
  </si>
  <si>
    <t>Ciment Portland (2523)</t>
  </si>
  <si>
    <t>Ciment Portland (2523), volume</t>
  </si>
  <si>
    <t>Cobalt (2605)</t>
  </si>
  <si>
    <t>Cobalt (2605), volume</t>
  </si>
  <si>
    <t>Coke de pétrole (2713)</t>
  </si>
  <si>
    <t>Coke de pétrole (2713), volume</t>
  </si>
  <si>
    <t>Coke et semi-coke (2704)</t>
  </si>
  <si>
    <t>Coke et semi-coke (2704), volume</t>
  </si>
  <si>
    <t>Cryolite naturelle (2527)</t>
  </si>
  <si>
    <t>Cryolite naturelle (2527), volume</t>
  </si>
  <si>
    <t>Cuivre (2603)</t>
  </si>
  <si>
    <t>Cuivre (2603), volume</t>
  </si>
  <si>
    <t>Diamants (7102)</t>
  </si>
  <si>
    <t>Diamants (7102), volume</t>
  </si>
  <si>
    <t>Dolomite (2518)</t>
  </si>
  <si>
    <t>Dolomite (2518), volume</t>
  </si>
  <si>
    <t>Énergie électrique (2 716)</t>
  </si>
  <si>
    <t>Énergie électrique (2 716), volume</t>
  </si>
  <si>
    <t>Étain (2609)</t>
  </si>
  <si>
    <t>Étain (2609), volume</t>
  </si>
  <si>
    <t>Farines siliceuses fossiles (2512)</t>
  </si>
  <si>
    <t>Farines siliceuses fossiles (2512), volume</t>
  </si>
  <si>
    <t>Feldspath (2529)</t>
  </si>
  <si>
    <t>Feldspath (2529), volume</t>
  </si>
  <si>
    <t>Fer (2601)</t>
  </si>
  <si>
    <t>Fer (2601), volume</t>
  </si>
  <si>
    <t>Gaz de charbon (2705)</t>
  </si>
  <si>
    <t>Gaz de charbon (2705), volume</t>
  </si>
  <si>
    <t>Gaz naturel (2711)</t>
  </si>
  <si>
    <t>Gaz naturel (2711), volume</t>
  </si>
  <si>
    <t>Gelée de pétrole (2712)</t>
  </si>
  <si>
    <t>Gelée de pétrole (2712), volume</t>
  </si>
  <si>
    <t>Goudron distillé à partir de charbon (2706)</t>
  </si>
  <si>
    <t>Goudron distillé à partir de charbon (2706), volume</t>
  </si>
  <si>
    <t>Granite (2516)</t>
  </si>
  <si>
    <t>Granite (2516), volume</t>
  </si>
  <si>
    <t>Graphite naturel (2504)</t>
  </si>
  <si>
    <t>Graphite naturel (2504), volume</t>
  </si>
  <si>
    <t>Gypse (2520)</t>
  </si>
  <si>
    <t>Gypse (2520), volume</t>
  </si>
  <si>
    <t>Huiles de pétrole hors pétrole brut (2710)</t>
  </si>
  <si>
    <t>Huiles de pétrole hors pétrole brut (2710), volume</t>
  </si>
  <si>
    <t>Kaolin (2507)</t>
  </si>
  <si>
    <t>Kaolin (2507), volume</t>
  </si>
  <si>
    <t>Lignite (2702)</t>
  </si>
  <si>
    <t>Lignite (2702), volume</t>
  </si>
  <si>
    <t>Mâchefer (2619)</t>
  </si>
  <si>
    <t>Mâchefer (2619), volume</t>
  </si>
  <si>
    <t>Manganèse (2602)</t>
  </si>
  <si>
    <t>Manganèse (2602), volume</t>
  </si>
  <si>
    <t>Marbre (2515)</t>
  </si>
  <si>
    <t>Marbre (2515), volume</t>
  </si>
  <si>
    <t>Mélanges bitumineux (2715)</t>
  </si>
  <si>
    <t>Mélanges bitumineux (2715), volume</t>
  </si>
  <si>
    <t>Métaux précieux (2616)</t>
  </si>
  <si>
    <t>Métaux précieux (2616), volume</t>
  </si>
  <si>
    <t>Mica (2525)</t>
  </si>
  <si>
    <t>Mica (2525), volume</t>
  </si>
  <si>
    <t>Molybdène (2613)</t>
  </si>
  <si>
    <t>Molybdène (2613), volume</t>
  </si>
  <si>
    <t>Nickel (2604)</t>
  </si>
  <si>
    <t>Nickel (2604), volume</t>
  </si>
  <si>
    <t>Niobium (2615)</t>
  </si>
  <si>
    <t>Niobium (2615), volume</t>
  </si>
  <si>
    <t>Or (7108)</t>
  </si>
  <si>
    <t>Or (7108), volume</t>
  </si>
  <si>
    <t>Pétrole brut (2709)</t>
  </si>
  <si>
    <t>Pétrole brut (2709), volume</t>
  </si>
  <si>
    <t>Phosphates de calcium naturels (2510)</t>
  </si>
  <si>
    <t>Phosphates de calcium naturels (2510), volume</t>
  </si>
  <si>
    <t>Pierre ponce (2513)</t>
  </si>
  <si>
    <t>Pierre ponce (2513), volume</t>
  </si>
  <si>
    <t>Plomb (2607)</t>
  </si>
  <si>
    <t>Plomb (2607), volume</t>
  </si>
  <si>
    <t>Produits de distillation du goudron de charbon (2707)</t>
  </si>
  <si>
    <t>Produits de distillation du goudron de charbon (2707), volume</t>
  </si>
  <si>
    <t>Pyrites de fer (2502)</t>
  </si>
  <si>
    <t>Pyrites de fer (2502), volume</t>
  </si>
  <si>
    <t>Quartz (2506)</t>
  </si>
  <si>
    <t>Quartz (2506), volume</t>
  </si>
  <si>
    <t>Sables naturels (2505)</t>
  </si>
  <si>
    <t>Sables naturels (2505), volume</t>
  </si>
  <si>
    <t>Scorie granulée (2618)</t>
  </si>
  <si>
    <t>Scorie granulée (2618), volume</t>
  </si>
  <si>
    <t>Sel et chlorure de sodium pur (2501)</t>
  </si>
  <si>
    <t>Sel et chlorure de sodium pur (2501), volume</t>
  </si>
  <si>
    <t>Soufre de tout type (2503)</t>
  </si>
  <si>
    <t>Soufre de tout type (2503), volume</t>
  </si>
  <si>
    <t>Stéatite naturelle (2526)</t>
  </si>
  <si>
    <t>Stéatite naturelle (2526), volume</t>
  </si>
  <si>
    <t>Substances minérales non spécifiées ailleurs (2530)</t>
  </si>
  <si>
    <t>Substances minérales non spécifiées ailleurs (2530), volume</t>
  </si>
  <si>
    <t>Sulfate de baryum naturel (2511)</t>
  </si>
  <si>
    <t>Sulfate de baryum naturel (2511), volume</t>
  </si>
  <si>
    <t>Titane (2614)</t>
  </si>
  <si>
    <t>Titane (2614), volume</t>
  </si>
  <si>
    <t>Tourbe (2703)</t>
  </si>
  <si>
    <t>Tourbe (2703), volume</t>
  </si>
  <si>
    <t>Tourbe et coke de tourbe (2708)</t>
  </si>
  <si>
    <t>Tourbe et coke de tourbe (2708), volume</t>
  </si>
  <si>
    <t>Tungstène (2611)</t>
  </si>
  <si>
    <t>Tungstène (2611), volume</t>
  </si>
  <si>
    <t>Uranium ou thorium (2612)</t>
  </si>
  <si>
    <t>Uranium ou thorium (2612), volume</t>
  </si>
  <si>
    <t>Zinc (2608)</t>
  </si>
  <si>
    <t>Zinc (2608), volume</t>
  </si>
  <si>
    <t>Régime des droits pétroliers et miniers?</t>
  </si>
  <si>
    <t>Exigence ITIE 5.1.b: Classification des revenus</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</si>
  <si>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</si>
  <si>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(Nomenclature SH des Nations Unies)</t>
  </si>
  <si>
    <t xml:space="preserve">En remplissant ce modèle de données résumées avec des données de votre Rapport ITIE, vous rendrez ces dernières accessibles sous un format lisible par machine (Exigence 7.2.d). </t>
  </si>
  <si>
    <t>Non</t>
  </si>
  <si>
    <t>Oui, divulgation systématique</t>
  </si>
  <si>
    <t>http://www.bceao.int/IMG/pdf/rapport_annuel_2015.pdf</t>
  </si>
  <si>
    <t>Ahmed Zouari</t>
  </si>
  <si>
    <t>BDO LLP</t>
  </si>
  <si>
    <t>Ahmed.zouari@bdo.co.uk</t>
  </si>
  <si>
    <t>4.1.7 Cadre juridique et fiscal (secteur minier)
4.2.3 Régime fiscal (secteur des hydrocarbures)</t>
  </si>
  <si>
    <t>4.1.9 Typologie des titres miniers
4.2.6 Types des titres pétroliers</t>
  </si>
  <si>
    <t>4.1.13 Transactions sur les titres miniers
4.2.8 Transfert des permis (secteur des hydrocarbures)</t>
  </si>
  <si>
    <t>14 permis de recherche (sectuer minier)
12 permis d'exploitation (secteur minier)</t>
  </si>
  <si>
    <t>4.1.12 Octroi des licences minières</t>
  </si>
  <si>
    <t>4.2.9 Registre des licences</t>
  </si>
  <si>
    <t>4.3.2 Commercialisation des substances minérales précieuses
Annexe 7 : Répertoire minier et liste des sociétés de production d’eaux en 2017</t>
  </si>
  <si>
    <t>4.2.1 Contexte et activités d'exploitation au Togo
4.2.9 Registre des licences</t>
  </si>
  <si>
    <t>Actuellement, aucune activité de recherche ni d’exploitation des hydrocarbures n’existe au Togo (Conformément à la confirmation de la DGH).</t>
  </si>
  <si>
    <t>Annexe 7: Répertoire minier et liste des sociétés de production d’eaux en 2017</t>
  </si>
  <si>
    <t>4.10.2 Divulgation des données sur la propriété réelle
7.2 Suivi des recommandations
Annexe 2: Profil des société minières, structure du capital et propriété réelle.</t>
  </si>
  <si>
    <t>4.10.1 Définition de la propriété réelle</t>
  </si>
  <si>
    <t xml:space="preserve">Le Comité de Pilotage a décidé de divulguer les données sur la propriété ultime dans le cadre du Rapport ITIE pour les sociétés retenues dans le périmètre de rapprochement.
le Comité de Pilotage de l’ITIE-Togo a mis sur pied une commission qui a élaboré la feuille de route devant planifier les actions à mener en vue de rendre effective la publication de l’identité des propriétaires réels des entreprises extractives au Togo au plus tard le 1er janvier 2020.
Une commission ad-hoc issue du CP-ITIE, assistée par un membre du Secrétariat Technique a été créée le 19 juillet 2016. Cette commission a élaboré un plan de travail devant aboutir à la mise en œuvre de la feuille de route.
</t>
  </si>
  <si>
    <t>4.1.4 Activités d'exploration minières
4.2.1 Contexte et activités d'exploration au Togo (secteur des hydrocarbures)</t>
  </si>
  <si>
    <t>1.6 La production et les exportations du secteur extractif
5.2 Rapprochement des données sur la production
6.5.1 Production du secteur extractif (minier et des carrières)
6.5.2 Production du secteur d'exploitation des nappes souterraines</t>
  </si>
  <si>
    <t>Clinker, valeur</t>
  </si>
  <si>
    <t>Clinker, volume</t>
  </si>
  <si>
    <t>Phosphate, valeur</t>
  </si>
  <si>
    <t>Phosphate, volume</t>
  </si>
  <si>
    <t>Migmatite, valeur</t>
  </si>
  <si>
    <t>Migmatite, volume</t>
  </si>
  <si>
    <t>Mettre cube</t>
  </si>
  <si>
    <t>Gneiss, valeur</t>
  </si>
  <si>
    <t>Gneiss, volume</t>
  </si>
  <si>
    <t>Sable, valeur</t>
  </si>
  <si>
    <t>Sable, volume</t>
  </si>
  <si>
    <t>5.1.2 Rapprochement par nature de flux de paiement
6.1.2 Analyse des flux par flux de paiement
6.3.2 Déclaration unilatérale de l'Etat</t>
  </si>
  <si>
    <t>2.3 Compilation des données et analyse des écarts</t>
  </si>
  <si>
    <t>Décision prise par la comité de pilotage.</t>
  </si>
  <si>
    <t>x</t>
  </si>
  <si>
    <t>Commissariat des Impôts (CI)</t>
  </si>
  <si>
    <t xml:space="preserve">Commissariat des Douanes et Droits Indirects (CDDI) </t>
  </si>
  <si>
    <t>Direction Générale du Trésor et de la Comptabilité Publique (DGTCP)</t>
  </si>
  <si>
    <t>Direction Générale des Mines et de la Géologie (DGMG)</t>
  </si>
  <si>
    <t>Direction Générale du Travail et de Lois Sociales (DGTLS)</t>
  </si>
  <si>
    <t xml:space="preserve">Société Togolaise des Eaux (TdE) </t>
  </si>
  <si>
    <t xml:space="preserve">Caisse Nationale de Sécurité Sociale (CNSS) </t>
  </si>
  <si>
    <t>Agence Nationale de Gestion de l'Environnement (ANGE)</t>
  </si>
  <si>
    <t>MM MINING</t>
  </si>
  <si>
    <t>POMAR TOGO SA</t>
  </si>
  <si>
    <t>Minerai de fer</t>
  </si>
  <si>
    <t>Non communiqué</t>
  </si>
  <si>
    <t xml:space="preserve">Blocs bruts de marbre	</t>
  </si>
  <si>
    <t>SCANTOGO MINES</t>
  </si>
  <si>
    <t>Calcaire, Clinker, Dolomite</t>
  </si>
  <si>
    <t>Phosphates</t>
  </si>
  <si>
    <t>Société Nouvelle des Phosphates du Togo (SNPT)</t>
  </si>
  <si>
    <t xml:space="preserve">West African Cement (WACEM) </t>
  </si>
  <si>
    <t xml:space="preserve">Calcaire, Clinker, Emballage de ciment en polypropylène, </t>
  </si>
  <si>
    <t>CRYSTAL SARL</t>
  </si>
  <si>
    <t>Eau minérale</t>
  </si>
  <si>
    <t>SAMARIA</t>
  </si>
  <si>
    <t>Eau, carriére de sable</t>
  </si>
  <si>
    <t>Eau</t>
  </si>
  <si>
    <t>https://tde.tg/</t>
  </si>
  <si>
    <t>VOLTIC TOGO</t>
  </si>
  <si>
    <t>Eau Mminérale</t>
  </si>
  <si>
    <t>MASTER EQUIPEMENTS SARL</t>
  </si>
  <si>
    <t>Eau, commerce des sachets</t>
  </si>
  <si>
    <t>SGM SARL</t>
  </si>
  <si>
    <t>Prospection (Exploration) du manganèse</t>
  </si>
  <si>
    <t>TOGO CARRIERE</t>
  </si>
  <si>
    <t>Gravier Concassé</t>
  </si>
  <si>
    <t>GRANUTOGO SA</t>
  </si>
  <si>
    <t>GRANULATS</t>
  </si>
  <si>
    <t>TOGO RAIL</t>
  </si>
  <si>
    <t>Transport de produits miniers</t>
  </si>
  <si>
    <t>Société Africaine de Dragage (SAD)</t>
  </si>
  <si>
    <t xml:space="preserve">Sable </t>
  </si>
  <si>
    <t>LES AIGLES</t>
  </si>
  <si>
    <t>Concassés</t>
  </si>
  <si>
    <t>SHEHU DAN FODIO</t>
  </si>
  <si>
    <t>Togolaise des Grands Caous (TGC SA)</t>
  </si>
  <si>
    <t>SOGEA SATOM</t>
  </si>
  <si>
    <t>BTP</t>
  </si>
  <si>
    <t>COLAS</t>
  </si>
  <si>
    <t>MIDNIGHT SUN SA</t>
  </si>
  <si>
    <t>EBOMAF SA</t>
  </si>
  <si>
    <t xml:space="preserve">Option Transit </t>
  </si>
  <si>
    <t>4.8 Accord de troc et fourniture d'infrastructures</t>
  </si>
  <si>
    <t>4.5.4 Transferts des revenus extractifs
6.4 Transfers et paiements Infranationaux et Supranationaux</t>
  </si>
  <si>
    <t>4.7 Pratique d'audit au Togo
Annexe 4: fiabilisation des déclarations</t>
  </si>
  <si>
    <t xml:space="preserve">4.7 Pratique d'audit au Togo
</t>
  </si>
  <si>
    <t>4.5 Collecte et répartition des revenus du secteur extractif</t>
  </si>
  <si>
    <t>6.2 Paiement sociaux
Annexe 5: Déclaration des paiements sociaux</t>
  </si>
  <si>
    <t>4.6.1 Contribution dans les revenus de l’Etat
4.6.2 Contribution dans le PIB
4.6.3 Contribution dans les exportations
4.6.4 Contribution dans la création des emplois</t>
  </si>
  <si>
    <t>https://www.bceao.int/sites/default/files/2019-01/Balance%20des%20paiements%20et%20position%20ext%C3%A9rieure%20globale%20-%20Togo%202017.pdf</t>
  </si>
  <si>
    <t>L’absence d’études plus récente ne nous a pas permis de publier des informations actualisées sur la contribution du secteur extractif dans l’emploi. Toutefois, selon les chiffres collectés dans le cadre du rapport ITIE 2017, les sociétés incluses dans le périmètre de conciliation ont employé 5 330 personnes en 2017, dont 433 des femmes soit 8,12% et 4 897 des hommes soit 91,88%.
Le détail des effectifs des employés de 2017 déclarés par les sociétés du périmètre est présenté au niveau de l’Annexe 3 du présent rapport.</t>
  </si>
  <si>
    <t>Frais d’instruction du dossier</t>
  </si>
  <si>
    <t>Droits Fixes</t>
  </si>
  <si>
    <t>Redevances Superficiaires</t>
  </si>
  <si>
    <t xml:space="preserve">Redevances Minières </t>
  </si>
  <si>
    <t>Pénalités aux infractions minières</t>
  </si>
  <si>
    <t xml:space="preserve">Impôt sur les Sociétés </t>
  </si>
  <si>
    <t xml:space="preserve">Impôt sur le Revenu des Capitaux Mobiliers </t>
  </si>
  <si>
    <t xml:space="preserve">Impôt Minimum Forfaitaire </t>
  </si>
  <si>
    <t xml:space="preserve">Taxe professionnelle </t>
  </si>
  <si>
    <t xml:space="preserve">Taxes Foncières </t>
  </si>
  <si>
    <t>Impôt sur le Revenu des Personnes Physiques IRPP/IRTS</t>
  </si>
  <si>
    <t xml:space="preserve">Taxes sur Salaires </t>
  </si>
  <si>
    <t xml:space="preserve">Taxes Complémentaires sur Salaire </t>
  </si>
  <si>
    <t xml:space="preserve">Taxe sur la Valeur Ajoutée </t>
  </si>
  <si>
    <t xml:space="preserve">Retenue sur prestation de services </t>
  </si>
  <si>
    <t xml:space="preserve">Retenue sur loyer </t>
  </si>
  <si>
    <t xml:space="preserve">Taxe sur la Fabrication et la commercialisation des boissons </t>
  </si>
  <si>
    <t xml:space="preserve">Taxe d'enlèvement d'ordure </t>
  </si>
  <si>
    <t xml:space="preserve">Taxe professionnelle unique </t>
  </si>
  <si>
    <t>Redressements fiscaux et pénalités payés au CI</t>
  </si>
  <si>
    <t xml:space="preserve">Droits d’enregistrement </t>
  </si>
  <si>
    <t xml:space="preserve">Taxes sur les véhicules </t>
  </si>
  <si>
    <t xml:space="preserve">Droit de Douane </t>
  </si>
  <si>
    <t>Taxe sur la Valeur Ajoutée au cordon douanier</t>
  </si>
  <si>
    <t>Taxe sur la commercialisation des pierres et substances précieuses</t>
  </si>
  <si>
    <t>Pénalités douanières</t>
  </si>
  <si>
    <t>Dividendes</t>
  </si>
  <si>
    <t>Avances sur dividendes</t>
  </si>
  <si>
    <t>Taxe sur la délivrance de conformité environnementale</t>
  </si>
  <si>
    <t>Certificat de régularisation environnementale</t>
  </si>
  <si>
    <t>Taxes d'autorisation d'embauche</t>
  </si>
  <si>
    <t>Frais d'attestation de paiement de créance de salaire</t>
  </si>
  <si>
    <t>Frais d'étude et de visa des règlements intérieurs</t>
  </si>
  <si>
    <t>Taxes de visa des contrats des étrangers</t>
  </si>
  <si>
    <t>Frais de certification de la qualité de documents</t>
  </si>
  <si>
    <t>Taxe de visa des contrats d'apprentissage</t>
  </si>
  <si>
    <t>Taxe de prélèvement d’eau dans la nappe</t>
  </si>
  <si>
    <t>Cotisations sociales</t>
  </si>
  <si>
    <t>Paiements directs aux communes et aux préfectures</t>
  </si>
  <si>
    <t>Dépenses sociales obligatoires</t>
  </si>
  <si>
    <t xml:space="preserve">Dépenses sociales volontaires </t>
  </si>
  <si>
    <t>www.pomartogo.com</t>
  </si>
  <si>
    <t>Société</t>
  </si>
  <si>
    <t>Total dépense sociale</t>
  </si>
  <si>
    <t>Taxes sur Salaires (TS)</t>
  </si>
  <si>
    <t>Taxes Complémentaires sur Salaire (TCS)</t>
  </si>
  <si>
    <t>Nom du flux de transfert</t>
  </si>
  <si>
    <t>Total transfert</t>
  </si>
  <si>
    <t>Or, valeur</t>
  </si>
  <si>
    <t>Or, volume</t>
  </si>
  <si>
    <t>Kg</t>
  </si>
  <si>
    <t xml:space="preserve">Les délégations spéciales des communes et préfectures de 15 localités minières
</t>
  </si>
  <si>
    <t>https://www.heidelbergcement.tg/fr/scantogo</t>
  </si>
  <si>
    <t>https://cristal-togo.com/</t>
  </si>
  <si>
    <t>https://www.voltictogo.com/voltic/index.php</t>
  </si>
  <si>
    <t>https://www.heidelbergcement.tg/fr/granutogo</t>
  </si>
  <si>
    <t>http://www.ssdf-group.com/index.php/transport</t>
  </si>
  <si>
    <t xml:space="preserve">Transport </t>
  </si>
  <si>
    <t>https://www.sogea-satom.com/sogea-satom/sogea-satomv2.nsf/web/index.htm</t>
  </si>
  <si>
    <t>https://www.colas.com/fr/engagement-responsable/mecenat/colas-life/en-route-pour-ecole/mission-togo</t>
  </si>
  <si>
    <t>https://midnightsun-grp.com/</t>
  </si>
  <si>
    <t>http://ebomaf.com/</t>
  </si>
  <si>
    <t>Non applicable</t>
  </si>
  <si>
    <t xml:space="preserve">BDO LLP  UK </t>
  </si>
  <si>
    <t>Cette date fait référence  à la date de publication du dernier rapport ITIE 2016.</t>
  </si>
  <si>
    <t>https://eiti.org/sites/default/files/documents/rapport-de-conciliation-itie-togo-2016_0.pdf</t>
  </si>
  <si>
    <t>https://eiti.org/sites/default/files/documents/politique_donnees_ouvertes_decembre_2016.pdf</t>
  </si>
  <si>
    <t xml:space="preserve">Conformément à la déclaration sur la mise en oeuvre du systéme de données ouvertes publié en décembre 2016, la collecte régulière des données se fera à travers une plate-forme reliant les principales entités déclarantes. Toutefois, cette plateforme n'a pas été encore mise en place. </t>
  </si>
  <si>
    <t>Exploitation des nappes souterraines</t>
  </si>
  <si>
    <t>Les paiements versés par les entreprises aux gouvernements au nom de leurs employés doivent être exclus car ils ne sont pas considérés comme étant des paiements par des entreprises au gouvernement.
Le tableau si dessous couvre les revenus exclus:</t>
  </si>
  <si>
    <t>Le détail des dépenses sociales par société extractive est présenté dans le tableau ci-dessous:</t>
  </si>
  <si>
    <t>La couverture du régime juridique et fiscal sur les sources publiques est complète, mais s'étend sur plusieurs sources. L'information sur ces sources est tenue à jour. Les informations disponibles répondent aux exigences de l'ITIE.</t>
  </si>
  <si>
    <t>Les décisions d’octroi des permis, que ce soit par arrêté du Ministre en charge des Hydrocarbures ou par décret pris en Conseil des Ministres, sont publiées et consultables gratuitement au Journal Officiel.</t>
  </si>
  <si>
    <t>4.1.15 Participation de l'Etat (secteur minier)
4.2.10 Participation de l'Etat (secteur des hydrocarbures)</t>
  </si>
  <si>
    <t>https://tde.tg</t>
  </si>
  <si>
    <t>Les rapports financiers audités des entreprises d'Etat ne sont pas publiés.</t>
  </si>
  <si>
    <t>1.6 La production et les exportations du secteur extractif
6.5.3 Exportation du secteur extractif
https://www.bceao.int/sites/default/files/2019-01/Balance%20des%20paiements%20et%20position%20ext%C3%A9rieure%20globale%20-%20Togo%202017.pdf</t>
  </si>
  <si>
    <t>1.6 La production et les exportations du secteur extractif
5.3 Rapprochement des données sur l’exportation
https://www.bceao.int/sites/default/files/2019-01/Balance%20des%20paiements%20et%20position%20ext%C3%A9rieure%20globale%20-%20Togo%202017.pdf</t>
  </si>
  <si>
    <t>Un aperçu de l'exportation en valeur, en quantité et en prix moyen (FCFA/Tonnes) peut être capturé à partir des données publié par la banque centrale des Etats de l'Afrique de l'ouest.
Pour le secteur des hydrocarbures: non applicable au Togo puisque ce secteur est encore en phase d’exploration.</t>
  </si>
  <si>
    <t>Il n'existe pas de revenus en nature.</t>
  </si>
  <si>
    <t>Accord avec TOGO RAIL: L’accord signé entre ladite société et l’Etat confère l’exclusivité du transport des substances minières et prévoit le paiement par la société d’une redevance de 7,5% du chiffre d’affaires. Toutefois, depuis 2009, la société ne paie plus ladite redevance en raison de la déchéance du droit d’exclusivité stipulé dans le contrat à la suite de l’octroi par l’état d’une partie de la concession à la société MM Mining.
Société MM Mining: la société MM Mining a déclaré avoir suspendu ses activités au début de l’année 2016 à cause de la chute considérable du prix de vente de la tonne de minerai de fer sur le marché international depuis l’année 2015</t>
  </si>
  <si>
    <t>Seul les revenus provenant de la société Togo Rail et la Société MM mining ont été divulguées au niveau du rapport ITIE dans l'annexe 10 : Fiches de conciliation des sociétés.</t>
  </si>
  <si>
    <t>1.5 	Revenus du secteur extractif</t>
  </si>
  <si>
    <t>4.5  Collecte et repartition des revenus du secteur extractif
1.5 Revenu du secteur extractif: Graphique n°1: affectation des revenus extractifs</t>
  </si>
  <si>
    <t xml:space="preserve">4.1.6 Cadre institutionnel (secteur minier)
4.2.4 Cadre institutionnel (secteur des hydrocarbures)
4.4.1 Cadre juridique et institutionnel (secteur du transport des produits extractifs).
</t>
  </si>
  <si>
    <t>le Togo ne dispose pas d’un système de Cadastre Minier. Les titres miniers sont tenus sur un répertoire Excel.
Les décisions d’octroi des permis, prises par arrêté du Ministre chargé des Mines ou par décret pris en Conseil des Ministres, sont publiées au journal officiel et également sur le site web de la DGMG. L’accessibilité à la situation des titres miniers en cours de validité au grand public reste, toutefois, limitée, dans la mesure où celle-ci n’est pas disponible en ligne et en format de données ouvertes.</t>
  </si>
  <si>
    <t xml:space="preserve">4.1.11 Publication des contrats miniers
</t>
  </si>
  <si>
    <t>La CI et la CDDI ont été invitées à déclarer les transferts infranationaux effectués. Le tableau ci-dessous présente le total des montants déclarées par les entreprises d'État:</t>
  </si>
  <si>
    <t xml:space="preserve">Transferts au titre du CI </t>
  </si>
  <si>
    <t xml:space="preserve">Transferts au titre des recettes douanières </t>
  </si>
  <si>
    <t>Selon l’article 55 du Code Minier en vigueur: ‘L'Etat prend une participation non payante de dix pour cent (10%) du capital social, des sociétés d'exploitation sauf dans les activités artisanales et les matériaux de construction.
Conformément à l’Article 4 du Code des Hydrocarbures, les gisements d'hydrocarbures solides, liquides et gazeux sont séparés de la propriété du sol. Ils relèvent de la souveraineté de L'Etat et constituent un domaine public particulier.
Actuellement, le Togo ne dispose aucune entreprise d’état qui opère ou qui détient des actifs dans le secteur des hydrocarbures. Concernant les participations directes, l’état se réserve le droit de prendre une participation gratuite au capital de la société d’exploitation avec la possibilité d’une participation supplémentaire payante après négociation. Les pourcentages de ces participations sont fixés dans le contrat. </t>
  </si>
  <si>
    <t>Toutes les sociétés dans lesquelles l'Etat possédé une participation dans leur capital social ont été retenues dans le périmètre de réconciliation du présent rapport. Toutefois seules la SNPT et la TDE obéissent à la définition d’Entreprise d’Etat et seul la TDE possède un site web.</t>
  </si>
  <si>
    <t>Absence des titres octroyés par appel d'offre selon la DGMG.</t>
  </si>
  <si>
    <t xml:space="preserve">Les licences sont attribuées selon le principe du «premier arrivé, premier servi», mais l’absence de cadastre minier signifie qu’il peut y avoir chevauchement entre les licences de prospection minière et les licences d’exploitation minière artisanale. 
</t>
  </si>
  <si>
    <t>4.1.12 Octroi des licences minières
4.2.7 Octroi des licenses (secteur des hydrocarbures)
et 
http://www.service-public.gouv.tg/content/d%C3%A9livrance-de-permis-de-recherche-mini%C3%A8re
http://www.service-public.gouv.tg/content/d%C3%A9livrance-d%E2%80%99autorisation-d%E2%80%99exploitation-artisanale-sable-gravier-et-lat%C3%A9rite</t>
  </si>
  <si>
    <t>http://www.pdgm.tg/index.php?option=com_docman&amp;view=list&amp;slug=permis-de-recherche&amp;Itemid=752&amp;layout=default 
https://mines.gouv.tg/node/333
https://jo.gouv.tg/node/15403</t>
  </si>
  <si>
    <t xml:space="preserve">4.1.11 Publication des contrats miniers
4.2.5 Publication des contrats pétroliers
</t>
  </si>
  <si>
    <t xml:space="preserve">Le Togo ne dispose pas d’un système de Cadastre Minier. Les titres miniers sont tenus sur un répertoire Excel qui n'est pas publié. </t>
  </si>
  <si>
    <t xml:space="preserve">4.1.10 Registre des licences
Annexe 7 
</t>
  </si>
  <si>
    <t xml:space="preserve">4.1.12 Octroi des licences minières
4.2.7 Octroi des licenses 
7.2 Suivi des recommandations
ou
</t>
  </si>
  <si>
    <t>4.1.7 Cadre juridique et fiscal (secteur minier)
4.2.2 Cadre juridique (secteur des hydrocarbures)
4.2.3 Cadre fiscal (secteur des hydrocarbures)
4.3.1 Cadre juridique (secteur de commercialisation des substances minérales précieuses)
4.4.1 Cadre juridique et institutionnel (secteur de transport des produits extractifs).
Publication de ses informations dans les sites ci-dessous:
1-    http://www.droit-afrique.com/upload/doc/togo/Togo-Code-1996-minier.pdf
2     http://extwprlegs1.fao.org/docs/pdf/tog92948.pdf
3     https://www.otr.tg/index.php/fr/impots/reglementations-fiscales/code-general-des-impots/157-loi-n-2018-024-code-general-des-impots/file.html
4     http://www.droit-afrique.com/upload/doc/togo/Togo-Code-2012-investissements.pdf</t>
  </si>
  <si>
    <t>Courant l’exercice 2017, aucune autorisations ou permis n'a été octroyées dans le secteur des hydrocarbures.</t>
  </si>
  <si>
    <r>
      <rPr>
        <b/>
        <sz val="10.5"/>
        <color theme="1"/>
        <rFont val="Franklin Gothic Book"/>
        <family val="2"/>
      </rPr>
      <t>Secteur minier</t>
    </r>
    <r>
      <rPr>
        <sz val="10.5"/>
        <color theme="1"/>
        <rFont val="Franklin Gothic Book"/>
        <family val="2"/>
      </rPr>
      <t xml:space="preserve">: les arrêtés d’attribution des titres miniers ont été publiés sur le site officiel du PDGM . Ces mêmes arrêtés sont publiés sur le site du Ministère des Mines et de l’Energie  et au niveau du Journal Officiel de la République Togolaise et consultable gratuitement. 
Néanmoins, la publication des contrats reste limitée à quelques-uns et ne revêt pas le caractère exhaustif en la matière. 
</t>
    </r>
    <r>
      <rPr>
        <b/>
        <sz val="10.5"/>
        <color theme="1"/>
        <rFont val="Franklin Gothic Book"/>
        <family val="2"/>
      </rPr>
      <t>Secteur pétrolier</t>
    </r>
    <r>
      <rPr>
        <sz val="10.5"/>
        <color theme="1"/>
        <rFont val="Franklin Gothic Book"/>
        <family val="2"/>
      </rPr>
      <t>: Le Code des hydrocarbures ne prévoit pas des dispositions prévoyant la publication des contrats pétroliers. Dans la pratique, les contrats signés par l’Etat avec l'ENI n’ont pas fait l’objet de publication.</t>
    </r>
  </si>
  <si>
    <t>La période fiscale dans le cadre de la publication du huitième rapport ITIE du Togo couvre l’année fiscale 2017</t>
  </si>
  <si>
    <t>Selon la Banque Centrale des Etats de l'Afrique de l'Ouest</t>
  </si>
  <si>
    <t xml:space="preserve">Aucune couverture des critères techniques et financiers n'est publiée pour l'ensemble de licences miniers et d'hydrocarbures.
</t>
  </si>
  <si>
    <t>Le cadre juridique actuel du Togo ne prévoit ni de définition claire ni de registre public des propriétaires réels des sociétés qui soumissionnent, opèrent ou investissent dans les actifs extractifs.  Les données sur la propriété réelle sont inclus au niveau du rapport ITIE</t>
  </si>
  <si>
    <t>trois accords de troc ont été identifiés:
- Accord avec Togo-Rail,
- Accord de transport de minerai de fer par la société MM Mining.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</si>
</sst>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2" x14ac:knownFonts="1">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s>
  <borders count="45">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thin">
        <color theme="0"/>
      </left>
      <right/>
      <top style="medium">
        <color indexed="64"/>
      </top>
      <bottom/>
      <diagonal/>
    </border>
  </borders>
  <cellStyleXfs count="7">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399">
    <xf numFmtId="0" fontId="0" fillId="0" borderId="0" xfId="0"/>
    <xf numFmtId="0" fontId="0" fillId="0" borderId="0" xfId="0" applyAlignment="1"/>
    <xf numFmtId="0" fontId="0" fillId="0" borderId="8" xfId="0" applyFont="1" applyFill="1" applyBorder="1" applyAlignment="1"/>
    <xf numFmtId="0" fontId="0" fillId="0" borderId="9" xfId="0" applyFont="1" applyFill="1" applyBorder="1" applyAlignment="1"/>
    <xf numFmtId="0" fontId="0" fillId="0" borderId="8" xfId="0" applyFill="1" applyBorder="1" applyAlignment="1"/>
    <xf numFmtId="0" fontId="0" fillId="0" borderId="9" xfId="0" applyFill="1" applyBorder="1" applyAlignment="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0" fillId="0" borderId="0" xfId="0" applyNumberFormat="1" applyAlignment="1">
      <alignment wrapText="1"/>
    </xf>
    <xf numFmtId="0" fontId="0" fillId="0" borderId="0" xfId="0" applyFont="1" applyAlignment="1">
      <alignment wrapText="1"/>
    </xf>
    <xf numFmtId="0" fontId="2" fillId="3" borderId="16" xfId="0" applyFont="1" applyFill="1" applyBorder="1" applyAlignment="1">
      <alignment wrapText="1"/>
    </xf>
    <xf numFmtId="0" fontId="0" fillId="0" borderId="8" xfId="0" applyFont="1" applyFill="1" applyBorder="1" applyAlignment="1">
      <alignment wrapText="1"/>
    </xf>
    <xf numFmtId="0" fontId="0" fillId="0" borderId="9" xfId="0" applyFont="1" applyFill="1" applyBorder="1" applyAlignment="1">
      <alignment wrapText="1"/>
    </xf>
    <xf numFmtId="0" fontId="10" fillId="0" borderId="0" xfId="3" applyFont="1" applyFill="1" applyAlignment="1">
      <alignment horizontal="left" vertical="center"/>
    </xf>
    <xf numFmtId="0" fontId="10" fillId="0" borderId="0" xfId="3" applyFont="1" applyFill="1" applyBorder="1" applyAlignment="1">
      <alignment horizontal="left" vertical="center"/>
    </xf>
    <xf numFmtId="0" fontId="10" fillId="0" borderId="0" xfId="3" applyFont="1" applyFill="1" applyBorder="1" applyAlignment="1">
      <alignment horizontal="right" vertical="center"/>
    </xf>
    <xf numFmtId="0" fontId="11" fillId="2" borderId="0" xfId="3" applyFont="1" applyFill="1" applyBorder="1" applyAlignment="1">
      <alignment horizontal="left" vertical="center"/>
    </xf>
    <xf numFmtId="0" fontId="12" fillId="2" borderId="0" xfId="3" applyFont="1" applyFill="1" applyBorder="1" applyAlignment="1">
      <alignment horizontal="left" vertical="center"/>
    </xf>
    <xf numFmtId="0" fontId="10" fillId="2" borderId="0" xfId="3" applyFont="1" applyFill="1" applyBorder="1" applyAlignment="1">
      <alignment horizontal="left" vertical="center"/>
    </xf>
    <xf numFmtId="0" fontId="13" fillId="2" borderId="0" xfId="3" applyFont="1" applyFill="1" applyBorder="1" applyAlignment="1">
      <alignment vertical="center"/>
    </xf>
    <xf numFmtId="0" fontId="10" fillId="2" borderId="0" xfId="3" applyFont="1" applyFill="1" applyBorder="1" applyAlignment="1">
      <alignment vertical="center"/>
    </xf>
    <xf numFmtId="0" fontId="14" fillId="2" borderId="0" xfId="3" applyFont="1" applyFill="1" applyBorder="1" applyAlignment="1">
      <alignment vertical="center"/>
    </xf>
    <xf numFmtId="0" fontId="11" fillId="2" borderId="0" xfId="3" applyFont="1" applyFill="1" applyBorder="1" applyAlignment="1">
      <alignment vertical="center"/>
    </xf>
    <xf numFmtId="0" fontId="15" fillId="5" borderId="0" xfId="3" applyFont="1" applyFill="1" applyBorder="1" applyAlignment="1">
      <alignment horizontal="left" vertical="center"/>
    </xf>
    <xf numFmtId="0" fontId="11" fillId="2" borderId="0" xfId="3" applyFont="1" applyFill="1" applyBorder="1" applyAlignment="1">
      <alignment horizontal="left" vertical="center" wrapText="1" indent="2"/>
    </xf>
    <xf numFmtId="0" fontId="16" fillId="5" borderId="0" xfId="3" applyFont="1" applyFill="1" applyBorder="1" applyAlignment="1">
      <alignment vertical="center"/>
    </xf>
    <xf numFmtId="0" fontId="11" fillId="2" borderId="0" xfId="3" applyFont="1" applyFill="1" applyBorder="1" applyAlignment="1">
      <alignment vertical="center" wrapText="1"/>
    </xf>
    <xf numFmtId="0" fontId="15" fillId="5" borderId="0" xfId="3" applyFont="1" applyFill="1" applyBorder="1" applyAlignment="1">
      <alignment vertical="center"/>
    </xf>
    <xf numFmtId="0" fontId="16" fillId="2" borderId="0" xfId="3" applyFont="1" applyFill="1" applyBorder="1" applyAlignment="1">
      <alignment vertical="center"/>
    </xf>
    <xf numFmtId="0" fontId="15" fillId="2" borderId="0" xfId="3" applyFont="1" applyFill="1" applyBorder="1" applyAlignment="1">
      <alignment vertical="center"/>
    </xf>
    <xf numFmtId="0" fontId="12" fillId="2" borderId="0" xfId="3" applyFont="1" applyFill="1" applyBorder="1" applyAlignment="1">
      <alignment vertical="center"/>
    </xf>
    <xf numFmtId="0" fontId="18" fillId="5" borderId="0" xfId="3" applyFont="1" applyFill="1" applyBorder="1" applyAlignment="1">
      <alignment vertical="center"/>
    </xf>
    <xf numFmtId="0" fontId="19" fillId="2" borderId="0" xfId="3" applyFont="1" applyFill="1" applyBorder="1" applyAlignment="1">
      <alignment vertical="center"/>
    </xf>
    <xf numFmtId="0" fontId="15" fillId="5" borderId="0" xfId="3" applyFont="1" applyFill="1" applyBorder="1" applyAlignment="1">
      <alignment horizontal="left" vertical="center" indent="2"/>
    </xf>
    <xf numFmtId="0" fontId="20" fillId="2" borderId="0" xfId="2" applyFont="1" applyFill="1" applyBorder="1" applyAlignment="1"/>
    <xf numFmtId="0" fontId="10" fillId="7" borderId="0" xfId="3" applyFont="1" applyFill="1" applyBorder="1" applyAlignment="1">
      <alignment horizontal="left" vertical="center"/>
    </xf>
    <xf numFmtId="0" fontId="12" fillId="7" borderId="0" xfId="3" applyFont="1" applyFill="1" applyBorder="1" applyAlignment="1">
      <alignment vertical="center"/>
    </xf>
    <xf numFmtId="0" fontId="21" fillId="7" borderId="0" xfId="2" applyFont="1" applyFill="1" applyBorder="1" applyAlignment="1"/>
    <xf numFmtId="0" fontId="10" fillId="7" borderId="0" xfId="3" applyFont="1" applyFill="1" applyAlignment="1">
      <alignment horizontal="left" vertical="center"/>
    </xf>
    <xf numFmtId="0" fontId="10" fillId="0" borderId="0" xfId="3" applyFont="1" applyFill="1" applyBorder="1" applyAlignment="1">
      <alignment horizontal="left" vertical="center" wrapText="1"/>
    </xf>
    <xf numFmtId="0" fontId="10" fillId="0" borderId="0" xfId="3" applyFont="1" applyFill="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Fill="1" applyBorder="1" applyAlignment="1">
      <alignment horizontal="left" vertical="center" wrapText="1"/>
    </xf>
    <xf numFmtId="0" fontId="22" fillId="7" borderId="0" xfId="3" applyFont="1" applyFill="1" applyBorder="1" applyAlignment="1">
      <alignment horizontal="left" vertical="center"/>
    </xf>
    <xf numFmtId="0" fontId="21" fillId="2" borderId="0" xfId="4" applyFont="1" applyFill="1" applyBorder="1" applyAlignment="1"/>
    <xf numFmtId="0" fontId="12" fillId="0" borderId="0" xfId="3" applyFont="1" applyFill="1" applyBorder="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Fill="1" applyBorder="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Border="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Fill="1" applyBorder="1" applyAlignment="1">
      <alignment vertical="center"/>
    </xf>
    <xf numFmtId="0" fontId="10" fillId="0" borderId="3" xfId="3" applyFont="1" applyFill="1" applyBorder="1" applyAlignment="1">
      <alignment horizontal="left" vertical="center"/>
    </xf>
    <xf numFmtId="0" fontId="25" fillId="0" borderId="0" xfId="3" applyFont="1" applyFill="1" applyBorder="1" applyAlignment="1">
      <alignment horizontal="left" vertical="center"/>
    </xf>
    <xf numFmtId="0" fontId="12" fillId="0" borderId="0" xfId="3" applyFont="1" applyFill="1" applyBorder="1" applyAlignment="1">
      <alignment horizontal="left" vertical="center" indent="2"/>
    </xf>
    <xf numFmtId="0" fontId="11" fillId="0" borderId="0" xfId="3" applyFont="1" applyFill="1" applyBorder="1" applyAlignment="1">
      <alignment vertical="center"/>
    </xf>
    <xf numFmtId="0" fontId="19" fillId="0" borderId="0" xfId="3" applyFont="1" applyFill="1" applyBorder="1" applyAlignment="1">
      <alignment vertical="center"/>
    </xf>
    <xf numFmtId="0" fontId="11" fillId="0" borderId="0" xfId="3" applyFont="1" applyFill="1" applyBorder="1" applyAlignment="1">
      <alignment horizontal="left" vertical="center"/>
    </xf>
    <xf numFmtId="0" fontId="11" fillId="0" borderId="0" xfId="3" applyFont="1" applyFill="1" applyBorder="1" applyAlignment="1">
      <alignment horizontal="left" vertical="center" indent="2"/>
    </xf>
    <xf numFmtId="166" fontId="11" fillId="0" borderId="0" xfId="3" applyNumberFormat="1" applyFont="1" applyFill="1" applyBorder="1" applyAlignment="1">
      <alignment vertical="center"/>
    </xf>
    <xf numFmtId="0" fontId="25" fillId="0" borderId="0" xfId="3" applyFont="1" applyFill="1" applyAlignment="1">
      <alignment horizontal="left" vertical="center"/>
    </xf>
    <xf numFmtId="0" fontId="11" fillId="0" borderId="0" xfId="3" applyFont="1" applyFill="1" applyBorder="1" applyAlignment="1">
      <alignment horizontal="left" vertical="center" wrapText="1" indent="2"/>
    </xf>
    <xf numFmtId="0" fontId="31" fillId="0" borderId="0" xfId="3" applyFont="1" applyFill="1" applyBorder="1" applyAlignment="1">
      <alignment vertical="center"/>
    </xf>
    <xf numFmtId="0" fontId="11" fillId="0" borderId="0" xfId="3" applyFont="1" applyFill="1" applyBorder="1" applyAlignment="1">
      <alignment horizontal="left" vertical="center" indent="4"/>
    </xf>
    <xf numFmtId="0" fontId="11" fillId="0" borderId="0" xfId="3" applyFont="1" applyFill="1" applyBorder="1" applyAlignment="1">
      <alignment horizontal="left" vertical="center" indent="6"/>
    </xf>
    <xf numFmtId="0" fontId="32" fillId="0" borderId="0" xfId="2" applyFont="1" applyFill="1" applyBorder="1" applyAlignment="1">
      <alignment horizontal="left" vertical="center" indent="2"/>
    </xf>
    <xf numFmtId="165"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Fill="1" applyBorder="1" applyAlignment="1">
      <alignment horizontal="left" vertical="center"/>
    </xf>
    <xf numFmtId="0" fontId="34" fillId="0" borderId="0" xfId="3" applyFont="1" applyFill="1" applyBorder="1" applyAlignment="1">
      <alignment vertical="center"/>
    </xf>
    <xf numFmtId="10" fontId="11" fillId="0" borderId="0" xfId="3" applyNumberFormat="1" applyFont="1" applyFill="1" applyBorder="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Border="1" applyAlignment="1">
      <alignment vertical="center" wrapText="1"/>
    </xf>
    <xf numFmtId="0" fontId="37" fillId="2" borderId="0" xfId="2" applyFont="1" applyFill="1"/>
    <xf numFmtId="0" fontId="37" fillId="0" borderId="0" xfId="2" applyFont="1" applyFill="1"/>
    <xf numFmtId="0" fontId="22" fillId="0" borderId="0" xfId="3" applyFont="1" applyFill="1" applyBorder="1" applyAlignment="1">
      <alignment horizontal="left" vertical="center"/>
    </xf>
    <xf numFmtId="0" fontId="18" fillId="0" borderId="38" xfId="3" applyFont="1" applyFill="1" applyBorder="1" applyAlignment="1">
      <alignment horizontal="left" vertical="center"/>
    </xf>
    <xf numFmtId="0" fontId="10" fillId="0" borderId="0" xfId="3" quotePrefix="1" applyFont="1" applyFill="1" applyBorder="1" applyAlignment="1">
      <alignment horizontal="left" vertical="center"/>
    </xf>
    <xf numFmtId="0" fontId="13" fillId="0" borderId="2" xfId="3" applyFont="1" applyFill="1" applyBorder="1" applyAlignment="1" applyProtection="1">
      <alignment vertical="center"/>
      <protection locked="0"/>
    </xf>
    <xf numFmtId="0" fontId="10" fillId="0" borderId="2" xfId="3" applyFont="1" applyFill="1" applyBorder="1" applyAlignment="1">
      <alignment horizontal="left" vertical="center"/>
    </xf>
    <xf numFmtId="0" fontId="10" fillId="0" borderId="2" xfId="3" applyFont="1" applyFill="1" applyBorder="1" applyAlignment="1">
      <alignment vertical="center"/>
    </xf>
    <xf numFmtId="0" fontId="26" fillId="0" borderId="0" xfId="3" applyFont="1" applyFill="1" applyAlignment="1">
      <alignment horizontal="left" vertical="center"/>
    </xf>
    <xf numFmtId="0" fontId="26" fillId="0" borderId="0" xfId="3" applyFont="1" applyFill="1" applyBorder="1" applyAlignment="1">
      <alignment horizontal="left" vertical="center"/>
    </xf>
    <xf numFmtId="0" fontId="39" fillId="0" borderId="2" xfId="3" applyFont="1" applyFill="1" applyBorder="1" applyAlignment="1" applyProtection="1">
      <alignment horizontal="left" vertical="center"/>
      <protection locked="0"/>
    </xf>
    <xf numFmtId="0" fontId="26" fillId="0" borderId="2" xfId="3" applyFont="1" applyFill="1" applyBorder="1" applyAlignment="1">
      <alignment horizontal="left" vertical="center"/>
    </xf>
    <xf numFmtId="0" fontId="40" fillId="0" borderId="2" xfId="3" applyFont="1" applyFill="1" applyBorder="1" applyAlignment="1">
      <alignment horizontal="left" vertical="center"/>
    </xf>
    <xf numFmtId="0" fontId="24" fillId="0" borderId="2" xfId="3" applyFont="1" applyFill="1" applyBorder="1" applyAlignment="1">
      <alignment horizontal="left" vertical="center"/>
    </xf>
    <xf numFmtId="0" fontId="19" fillId="0" borderId="5" xfId="3" applyFont="1" applyFill="1" applyBorder="1" applyAlignment="1">
      <alignment vertical="center"/>
    </xf>
    <xf numFmtId="0" fontId="19" fillId="0" borderId="10" xfId="3" applyFont="1" applyFill="1" applyBorder="1" applyAlignment="1" applyProtection="1">
      <alignment vertical="center"/>
      <protection locked="0"/>
    </xf>
    <xf numFmtId="0" fontId="11" fillId="0" borderId="2" xfId="3" applyFont="1" applyFill="1" applyBorder="1" applyAlignment="1">
      <alignment horizontal="left" vertical="center"/>
    </xf>
    <xf numFmtId="0" fontId="11" fillId="0" borderId="5" xfId="3" applyFont="1" applyFill="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Fill="1" applyBorder="1" applyAlignment="1" applyProtection="1">
      <alignment horizontal="left" vertical="center" indent="2"/>
      <protection locked="0"/>
    </xf>
    <xf numFmtId="0" fontId="11" fillId="0" borderId="6" xfId="3" applyFont="1" applyFill="1" applyBorder="1" applyAlignment="1">
      <alignment vertical="center"/>
    </xf>
    <xf numFmtId="0" fontId="12" fillId="0" borderId="10" xfId="3" applyFont="1" applyFill="1" applyBorder="1" applyAlignment="1" applyProtection="1">
      <alignment horizontal="left" vertical="center" indent="2"/>
      <protection locked="0"/>
    </xf>
    <xf numFmtId="0" fontId="25" fillId="0" borderId="2" xfId="3" applyFont="1" applyFill="1" applyBorder="1" applyAlignment="1">
      <alignment horizontal="left" vertical="center"/>
    </xf>
    <xf numFmtId="0" fontId="11" fillId="0" borderId="11" xfId="3" applyFont="1" applyFill="1" applyBorder="1" applyAlignment="1">
      <alignment vertical="center"/>
    </xf>
    <xf numFmtId="0" fontId="25" fillId="6" borderId="12" xfId="3" applyFont="1" applyFill="1" applyBorder="1" applyAlignment="1">
      <alignment horizontal="left" vertical="center"/>
    </xf>
    <xf numFmtId="0" fontId="11" fillId="0" borderId="10" xfId="3" applyFont="1" applyFill="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Fill="1" applyBorder="1" applyAlignment="1" applyProtection="1">
      <alignment horizontal="left" vertical="center" wrapText="1" indent="2"/>
      <protection locked="0"/>
    </xf>
    <xf numFmtId="0" fontId="11" fillId="0" borderId="13" xfId="3" applyFont="1" applyFill="1" applyBorder="1" applyAlignment="1" applyProtection="1">
      <alignment horizontal="left" vertical="center" wrapText="1" indent="2"/>
      <protection locked="0"/>
    </xf>
    <xf numFmtId="0" fontId="25" fillId="0" borderId="1" xfId="3" applyFont="1" applyFill="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Border="1" applyAlignment="1">
      <alignment horizontal="left" vertical="center"/>
    </xf>
    <xf numFmtId="0" fontId="25" fillId="0" borderId="13" xfId="3" applyFont="1" applyFill="1" applyBorder="1" applyAlignment="1">
      <alignment horizontal="left" vertical="center"/>
    </xf>
    <xf numFmtId="0" fontId="25" fillId="6" borderId="14" xfId="3" applyFont="1" applyFill="1" applyBorder="1" applyAlignment="1">
      <alignment horizontal="left" vertical="center"/>
    </xf>
    <xf numFmtId="0" fontId="25" fillId="0" borderId="12" xfId="3" applyFont="1" applyFill="1" applyBorder="1" applyAlignment="1">
      <alignment horizontal="left" vertical="center"/>
    </xf>
    <xf numFmtId="0" fontId="31" fillId="6" borderId="2" xfId="3" applyFont="1" applyFill="1" applyBorder="1" applyAlignment="1">
      <alignment vertical="center"/>
    </xf>
    <xf numFmtId="0" fontId="41" fillId="0" borderId="0" xfId="3" applyFont="1" applyFill="1" applyBorder="1" applyAlignment="1">
      <alignment horizontal="left" vertical="center"/>
    </xf>
    <xf numFmtId="0" fontId="41" fillId="0" borderId="26" xfId="3" applyFont="1" applyFill="1" applyBorder="1" applyAlignment="1">
      <alignment horizontal="left" vertical="center"/>
    </xf>
    <xf numFmtId="0" fontId="41" fillId="0" borderId="17" xfId="3" applyFont="1" applyFill="1" applyBorder="1" applyAlignment="1">
      <alignment horizontal="left" vertical="center"/>
    </xf>
    <xf numFmtId="0" fontId="11" fillId="0" borderId="0" xfId="3" applyFont="1" applyFill="1" applyBorder="1" applyAlignment="1">
      <alignment horizontal="left" vertical="center" indent="1"/>
    </xf>
    <xf numFmtId="0" fontId="42" fillId="0" borderId="0" xfId="3" applyFont="1" applyFill="1" applyBorder="1" applyAlignment="1">
      <alignment horizontal="left" vertical="center"/>
    </xf>
    <xf numFmtId="0" fontId="31" fillId="6" borderId="39" xfId="3" applyFont="1" applyFill="1" applyBorder="1" applyAlignment="1">
      <alignment vertical="center"/>
    </xf>
    <xf numFmtId="0" fontId="11" fillId="0" borderId="2" xfId="3" applyFont="1" applyFill="1" applyBorder="1" applyAlignment="1">
      <alignment horizontal="left" vertical="center" indent="1"/>
    </xf>
    <xf numFmtId="0" fontId="42" fillId="0" borderId="2" xfId="3" applyFont="1" applyFill="1" applyBorder="1" applyAlignment="1">
      <alignment horizontal="left" vertical="center"/>
    </xf>
    <xf numFmtId="0" fontId="41" fillId="0" borderId="2" xfId="3" applyFont="1" applyFill="1" applyBorder="1" applyAlignment="1">
      <alignment horizontal="left" vertical="center"/>
    </xf>
    <xf numFmtId="0" fontId="10" fillId="0" borderId="17" xfId="3" applyFont="1" applyFill="1" applyBorder="1" applyAlignment="1">
      <alignment horizontal="left" vertical="center"/>
    </xf>
    <xf numFmtId="0" fontId="11" fillId="0" borderId="5" xfId="3" applyFont="1" applyFill="1" applyBorder="1" applyAlignment="1" applyProtection="1">
      <alignment horizontal="left" vertical="center" indent="4"/>
      <protection locked="0"/>
    </xf>
    <xf numFmtId="0" fontId="11" fillId="0" borderId="5" xfId="3" applyFont="1" applyFill="1" applyBorder="1" applyAlignment="1" applyProtection="1">
      <alignment horizontal="left" vertical="center" indent="6"/>
      <protection locked="0"/>
    </xf>
    <xf numFmtId="0" fontId="25" fillId="0" borderId="42" xfId="3" applyFont="1" applyFill="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Fill="1" applyBorder="1" applyAlignment="1" applyProtection="1">
      <alignment horizontal="left" vertical="center" indent="4"/>
      <protection locked="0"/>
    </xf>
    <xf numFmtId="0" fontId="11" fillId="0" borderId="23" xfId="3" applyFont="1" applyFill="1" applyBorder="1" applyAlignment="1" applyProtection="1">
      <alignment horizontal="left" vertical="center" indent="4"/>
      <protection locked="0"/>
    </xf>
    <xf numFmtId="0" fontId="25" fillId="0" borderId="23" xfId="3" applyFont="1" applyFill="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Fill="1" applyBorder="1" applyAlignment="1">
      <alignment vertical="center"/>
    </xf>
    <xf numFmtId="0" fontId="11" fillId="0" borderId="10" xfId="3" applyFont="1" applyFill="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Fill="1" applyBorder="1" applyAlignment="1" applyProtection="1">
      <alignment vertical="center"/>
      <protection locked="0"/>
    </xf>
    <xf numFmtId="0" fontId="23" fillId="0" borderId="2" xfId="3" applyFont="1" applyFill="1" applyBorder="1" applyAlignment="1">
      <alignment horizontal="left" vertical="center"/>
    </xf>
    <xf numFmtId="10" fontId="34" fillId="0" borderId="17" xfId="3" applyNumberFormat="1" applyFont="1" applyFill="1" applyBorder="1" applyAlignment="1">
      <alignment vertical="center"/>
    </xf>
    <xf numFmtId="10" fontId="11" fillId="0" borderId="6" xfId="3" applyNumberFormat="1" applyFont="1" applyFill="1" applyBorder="1" applyAlignment="1">
      <alignment horizontal="left" vertical="center"/>
    </xf>
    <xf numFmtId="0" fontId="25" fillId="0" borderId="7" xfId="3" applyFont="1" applyFill="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Fill="1" applyBorder="1" applyAlignment="1" applyProtection="1">
      <alignment vertical="center"/>
      <protection locked="0"/>
    </xf>
    <xf numFmtId="0" fontId="23" fillId="0" borderId="17" xfId="3" applyFont="1" applyFill="1" applyBorder="1" applyAlignment="1">
      <alignment horizontal="left" vertical="center"/>
    </xf>
    <xf numFmtId="0" fontId="34" fillId="0" borderId="17" xfId="3" applyFont="1" applyFill="1" applyBorder="1" applyAlignment="1">
      <alignment vertical="center"/>
    </xf>
    <xf numFmtId="0" fontId="11" fillId="0" borderId="10" xfId="3" applyFont="1" applyFill="1" applyBorder="1" applyAlignment="1" applyProtection="1">
      <alignment vertical="center"/>
      <protection locked="0"/>
    </xf>
    <xf numFmtId="0" fontId="12" fillId="5" borderId="0" xfId="3" applyFont="1" applyFill="1" applyBorder="1" applyAlignment="1">
      <alignment horizontal="left" vertical="center"/>
    </xf>
    <xf numFmtId="0" fontId="22" fillId="6" borderId="38" xfId="3" applyFont="1" applyFill="1" applyBorder="1" applyAlignment="1">
      <alignment horizontal="left" vertical="center" wrapText="1"/>
    </xf>
    <xf numFmtId="0" fontId="22" fillId="0" borderId="38" xfId="3" applyFont="1" applyFill="1" applyBorder="1" applyAlignment="1">
      <alignment horizontal="left" vertical="center" wrapText="1"/>
    </xf>
    <xf numFmtId="0" fontId="13" fillId="0" borderId="0" xfId="3" applyFont="1" applyFill="1" applyBorder="1" applyAlignment="1">
      <alignment vertical="center"/>
    </xf>
    <xf numFmtId="0" fontId="10" fillId="0" borderId="0" xfId="3" applyFont="1" applyFill="1" applyBorder="1" applyAlignment="1">
      <alignment vertical="center"/>
    </xf>
    <xf numFmtId="0" fontId="12" fillId="0" borderId="0" xfId="3" applyFont="1" applyFill="1" applyBorder="1" applyAlignment="1">
      <alignment horizontal="left" vertical="center"/>
    </xf>
    <xf numFmtId="0" fontId="45" fillId="0" borderId="0" xfId="3" applyFont="1" applyFill="1" applyBorder="1" applyAlignment="1">
      <alignment horizontal="left" vertical="center"/>
    </xf>
    <xf numFmtId="0" fontId="46" fillId="0" borderId="0" xfId="3" applyFont="1" applyFill="1" applyBorder="1" applyAlignment="1">
      <alignment horizontal="left" vertical="center"/>
    </xf>
    <xf numFmtId="0" fontId="47" fillId="0" borderId="0" xfId="3" applyFont="1" applyFill="1" applyBorder="1" applyAlignment="1">
      <alignment horizontal="left" vertical="center"/>
    </xf>
    <xf numFmtId="0" fontId="48" fillId="0" borderId="27" xfId="2" applyFont="1" applyFill="1" applyBorder="1" applyAlignment="1">
      <alignment horizontal="left" vertical="center" wrapText="1"/>
    </xf>
    <xf numFmtId="0" fontId="49" fillId="0" borderId="27" xfId="3" applyFont="1" applyFill="1" applyBorder="1" applyAlignment="1">
      <alignment vertical="center" wrapText="1"/>
    </xf>
    <xf numFmtId="0" fontId="41" fillId="6" borderId="27" xfId="3" applyFont="1" applyFill="1" applyBorder="1" applyAlignment="1">
      <alignment horizontal="left" vertical="center"/>
    </xf>
    <xf numFmtId="0" fontId="49" fillId="0" borderId="28" xfId="3" applyFont="1" applyFill="1" applyBorder="1" applyAlignment="1">
      <alignment horizontal="left" vertical="center" indent="1"/>
    </xf>
    <xf numFmtId="0" fontId="49" fillId="0" borderId="28" xfId="3" applyFont="1" applyFill="1" applyBorder="1" applyAlignment="1">
      <alignment vertical="center" wrapText="1"/>
    </xf>
    <xf numFmtId="0" fontId="41" fillId="6" borderId="28" xfId="3" applyFont="1" applyFill="1" applyBorder="1" applyAlignment="1">
      <alignment horizontal="left" vertical="center"/>
    </xf>
    <xf numFmtId="0" fontId="49" fillId="0" borderId="28" xfId="3" applyFont="1" applyFill="1" applyBorder="1" applyAlignment="1">
      <alignment horizontal="left" vertical="center" indent="3"/>
    </xf>
    <xf numFmtId="0" fontId="49" fillId="0" borderId="29" xfId="3" applyFont="1" applyFill="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Fill="1" applyBorder="1" applyAlignment="1">
      <alignment horizontal="left" vertical="center"/>
    </xf>
    <xf numFmtId="0" fontId="50" fillId="0" borderId="0" xfId="3" applyFont="1" applyFill="1" applyBorder="1" applyAlignment="1">
      <alignment horizontal="left" vertical="center"/>
    </xf>
    <xf numFmtId="0" fontId="10" fillId="0" borderId="35" xfId="3" applyFont="1" applyFill="1" applyBorder="1" applyAlignment="1">
      <alignment horizontal="left" vertical="center"/>
    </xf>
    <xf numFmtId="0" fontId="49" fillId="0" borderId="0" xfId="3" applyFont="1" applyFill="1" applyBorder="1" applyAlignment="1">
      <alignment horizontal="left" vertical="center" indent="5"/>
    </xf>
    <xf numFmtId="0" fontId="41" fillId="0" borderId="28" xfId="3" applyFont="1" applyFill="1" applyBorder="1" applyAlignment="1">
      <alignment horizontal="left" vertical="center"/>
    </xf>
    <xf numFmtId="0" fontId="49" fillId="0" borderId="34" xfId="3" applyFont="1" applyFill="1" applyBorder="1" applyAlignment="1">
      <alignment horizontal="left" vertical="center" indent="5"/>
    </xf>
    <xf numFmtId="0" fontId="49" fillId="0" borderId="34" xfId="3" applyFont="1" applyFill="1" applyBorder="1" applyAlignment="1">
      <alignment horizontal="left" vertical="center" indent="1"/>
    </xf>
    <xf numFmtId="0" fontId="49" fillId="0" borderId="41" xfId="3" applyFont="1" applyFill="1" applyBorder="1" applyAlignment="1">
      <alignment horizontal="left" vertical="center"/>
    </xf>
    <xf numFmtId="0" fontId="41" fillId="0" borderId="41" xfId="3" applyFont="1" applyFill="1" applyBorder="1" applyAlignment="1">
      <alignment horizontal="left" vertical="center"/>
    </xf>
    <xf numFmtId="0" fontId="51" fillId="0" borderId="27" xfId="3" applyFont="1" applyFill="1" applyBorder="1" applyAlignment="1">
      <alignment vertical="center"/>
    </xf>
    <xf numFmtId="0" fontId="49" fillId="0" borderId="29" xfId="3" applyFont="1" applyFill="1" applyBorder="1" applyAlignment="1">
      <alignment horizontal="left" vertical="center" wrapText="1" indent="1"/>
    </xf>
    <xf numFmtId="0" fontId="41" fillId="0" borderId="27" xfId="3" applyFont="1" applyFill="1" applyBorder="1" applyAlignment="1">
      <alignment vertical="center"/>
    </xf>
    <xf numFmtId="0" fontId="49" fillId="0" borderId="29" xfId="3" applyFont="1" applyFill="1" applyBorder="1" applyAlignment="1">
      <alignment horizontal="left" vertical="center" indent="1"/>
    </xf>
    <xf numFmtId="0" fontId="49" fillId="0" borderId="28" xfId="3" applyFont="1" applyFill="1" applyBorder="1" applyAlignment="1">
      <alignment horizontal="left" vertical="center" wrapText="1" indent="1"/>
    </xf>
    <xf numFmtId="0" fontId="49" fillId="0" borderId="28" xfId="3" applyFont="1" applyFill="1" applyBorder="1" applyAlignment="1">
      <alignment horizontal="left" vertical="center" wrapText="1" indent="3"/>
    </xf>
    <xf numFmtId="0" fontId="49" fillId="0" borderId="29" xfId="3" applyFont="1" applyFill="1" applyBorder="1" applyAlignment="1">
      <alignment horizontal="left" vertical="center" wrapText="1" indent="3"/>
    </xf>
    <xf numFmtId="0" fontId="50" fillId="0" borderId="27" xfId="3" applyFont="1" applyFill="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167" fontId="49" fillId="0" borderId="29" xfId="6" applyNumberFormat="1" applyFont="1" applyFill="1" applyBorder="1" applyAlignment="1">
      <alignment vertical="center" wrapText="1"/>
    </xf>
    <xf numFmtId="0" fontId="49" fillId="0" borderId="29" xfId="3" applyFont="1" applyFill="1" applyBorder="1" applyAlignment="1">
      <alignment vertical="center" wrapText="1"/>
    </xf>
    <xf numFmtId="0" fontId="52" fillId="0" borderId="28" xfId="2" applyFont="1" applyFill="1" applyBorder="1" applyAlignment="1">
      <alignment horizontal="left" vertical="center" wrapText="1" indent="3"/>
    </xf>
    <xf numFmtId="0" fontId="50" fillId="0" borderId="0" xfId="3" applyFont="1" applyFill="1" applyBorder="1" applyAlignment="1">
      <alignment vertical="center"/>
    </xf>
    <xf numFmtId="0" fontId="52" fillId="0" borderId="29" xfId="2" applyFont="1" applyFill="1" applyBorder="1" applyAlignment="1">
      <alignment horizontal="left" vertical="center" wrapText="1" indent="3"/>
    </xf>
    <xf numFmtId="0" fontId="41" fillId="0" borderId="35" xfId="3" applyFont="1" applyFill="1" applyBorder="1" applyAlignment="1">
      <alignment horizontal="left" vertical="center"/>
    </xf>
    <xf numFmtId="0" fontId="49" fillId="7" borderId="27" xfId="3" applyFont="1" applyFill="1" applyBorder="1" applyAlignment="1">
      <alignment vertical="center" wrapText="1"/>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49" fillId="0" borderId="0" xfId="3" applyFont="1" applyFill="1" applyBorder="1" applyAlignment="1">
      <alignment vertical="center" wrapText="1"/>
    </xf>
    <xf numFmtId="0" fontId="10" fillId="5" borderId="0" xfId="3" applyFont="1" applyFill="1" applyBorder="1" applyAlignment="1">
      <alignment horizontal="left" vertical="center"/>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Fill="1" applyAlignment="1">
      <alignment vertical="center"/>
    </xf>
    <xf numFmtId="0" fontId="41" fillId="0" borderId="0" xfId="0" applyFont="1" applyFill="1"/>
    <xf numFmtId="0" fontId="24" fillId="5" borderId="0" xfId="3" applyFont="1" applyFill="1" applyAlignment="1">
      <alignment horizontal="left" vertical="center"/>
    </xf>
    <xf numFmtId="0" fontId="24" fillId="0" borderId="0" xfId="3" applyFont="1" applyFill="1" applyAlignment="1">
      <alignment horizontal="left" vertical="center"/>
    </xf>
    <xf numFmtId="0" fontId="25" fillId="5" borderId="0" xfId="3" applyFont="1" applyFill="1" applyBorder="1" applyAlignment="1">
      <alignment horizontal="left" vertical="center" wrapText="1" indent="3"/>
    </xf>
    <xf numFmtId="0" fontId="21" fillId="2" borderId="0" xfId="2" applyFont="1" applyFill="1"/>
    <xf numFmtId="0" fontId="56" fillId="0" borderId="0" xfId="3" applyNumberFormat="1" applyFont="1" applyFill="1" applyBorder="1" applyAlignment="1">
      <alignment vertical="center"/>
    </xf>
    <xf numFmtId="0" fontId="57" fillId="0" borderId="0" xfId="3" applyFont="1" applyFill="1" applyBorder="1" applyAlignment="1">
      <alignment horizontal="left" vertical="center"/>
    </xf>
    <xf numFmtId="0" fontId="25" fillId="0" borderId="0" xfId="3" applyNumberFormat="1" applyFont="1" applyFill="1" applyBorder="1" applyAlignment="1">
      <alignment vertical="center"/>
    </xf>
    <xf numFmtId="164" fontId="25" fillId="0" borderId="0" xfId="1" applyFont="1" applyFill="1" applyAlignment="1">
      <alignment horizontal="left" vertical="center"/>
    </xf>
    <xf numFmtId="0" fontId="25" fillId="0" borderId="0" xfId="3" applyFont="1" applyFill="1" applyBorder="1" applyAlignment="1">
      <alignment vertical="center"/>
    </xf>
    <xf numFmtId="168" fontId="25" fillId="0" borderId="0" xfId="1" applyNumberFormat="1" applyFont="1" applyFill="1" applyAlignment="1">
      <alignment horizontal="left" vertical="center"/>
    </xf>
    <xf numFmtId="0" fontId="41" fillId="0" borderId="0" xfId="0" applyFont="1"/>
    <xf numFmtId="0" fontId="10" fillId="0" borderId="0" xfId="0" applyFont="1"/>
    <xf numFmtId="0" fontId="55" fillId="0" borderId="0" xfId="0" applyFont="1" applyAlignment="1">
      <alignment vertical="center"/>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14" fillId="2" borderId="0" xfId="0" applyFont="1" applyFill="1" applyAlignment="1">
      <alignment horizontal="left" vertical="top" wrapText="1" indent="3"/>
    </xf>
    <xf numFmtId="0" fontId="10" fillId="5" borderId="0" xfId="3" applyFont="1" applyFill="1" applyAlignment="1">
      <alignment horizontal="left" vertical="center" wrapText="1"/>
    </xf>
    <xf numFmtId="0" fontId="13" fillId="5" borderId="0" xfId="3" applyFont="1" applyFill="1" applyBorder="1" applyAlignment="1">
      <alignment vertical="center"/>
    </xf>
    <xf numFmtId="0" fontId="10" fillId="5" borderId="0" xfId="3" applyFont="1" applyFill="1" applyBorder="1" applyAlignment="1">
      <alignment vertical="center"/>
    </xf>
    <xf numFmtId="0" fontId="59" fillId="2" borderId="0" xfId="0" applyFont="1" applyFill="1" applyBorder="1" applyAlignment="1">
      <alignment vertical="center"/>
    </xf>
    <xf numFmtId="0" fontId="60" fillId="2" borderId="0" xfId="0" applyFont="1" applyFill="1" applyBorder="1"/>
    <xf numFmtId="0" fontId="62" fillId="0" borderId="0" xfId="5" applyFont="1"/>
    <xf numFmtId="0" fontId="41" fillId="0" borderId="0" xfId="0" applyFont="1" applyAlignment="1"/>
    <xf numFmtId="0" fontId="41" fillId="0" borderId="0" xfId="0" applyFont="1" applyAlignment="1">
      <alignment wrapText="1"/>
    </xf>
    <xf numFmtId="0" fontId="41" fillId="0" borderId="0" xfId="3" applyFont="1" applyFill="1" applyAlignment="1">
      <alignment horizontal="left" vertical="center"/>
    </xf>
    <xf numFmtId="164" fontId="41" fillId="0" borderId="0" xfId="1" applyFont="1"/>
    <xf numFmtId="0" fontId="41" fillId="0" borderId="0" xfId="0" applyFont="1" applyAlignment="1">
      <alignment horizontal="left" vertical="top"/>
    </xf>
    <xf numFmtId="0" fontId="41" fillId="0" borderId="0" xfId="3" applyFont="1" applyFill="1" applyAlignment="1">
      <alignment horizontal="left" vertical="center" wrapText="1"/>
    </xf>
    <xf numFmtId="0" fontId="57" fillId="4" borderId="2" xfId="0" applyFont="1" applyFill="1" applyBorder="1" applyAlignment="1">
      <alignment vertical="center"/>
    </xf>
    <xf numFmtId="0" fontId="62" fillId="0" borderId="0" xfId="5" applyNumberFormat="1" applyFont="1"/>
    <xf numFmtId="0" fontId="57" fillId="0" borderId="36" xfId="0" applyFont="1" applyBorder="1"/>
    <xf numFmtId="164" fontId="57" fillId="0" borderId="17" xfId="1" applyFont="1" applyBorder="1"/>
    <xf numFmtId="0" fontId="57" fillId="0" borderId="17" xfId="0" applyFont="1" applyBorder="1"/>
    <xf numFmtId="164" fontId="41" fillId="0" borderId="0" xfId="0" applyNumberFormat="1" applyFont="1"/>
    <xf numFmtId="0" fontId="67" fillId="2" borderId="0" xfId="0" applyFont="1" applyFill="1" applyBorder="1" applyAlignment="1">
      <alignment vertical="center"/>
    </xf>
    <xf numFmtId="0" fontId="42" fillId="2" borderId="0" xfId="3" applyFont="1" applyFill="1" applyBorder="1" applyAlignment="1">
      <alignment horizontal="left" vertical="center" indent="1"/>
    </xf>
    <xf numFmtId="0" fontId="42" fillId="2" borderId="0" xfId="3" applyFont="1" applyFill="1" applyBorder="1" applyAlignment="1">
      <alignment horizontal="left" vertical="center"/>
    </xf>
    <xf numFmtId="164" fontId="42" fillId="2" borderId="0" xfId="1" applyFont="1" applyFill="1" applyBorder="1" applyAlignment="1">
      <alignment horizontal="left" vertical="center"/>
    </xf>
    <xf numFmtId="0" fontId="60" fillId="2" borderId="1" xfId="3" applyFont="1" applyFill="1" applyBorder="1" applyAlignment="1">
      <alignment horizontal="left" vertical="center"/>
    </xf>
    <xf numFmtId="164" fontId="60" fillId="2" borderId="1" xfId="1" applyFont="1" applyFill="1" applyBorder="1" applyAlignment="1">
      <alignment horizontal="left" vertical="center"/>
    </xf>
    <xf numFmtId="164" fontId="60" fillId="2" borderId="41" xfId="1" applyFont="1" applyFill="1" applyBorder="1" applyAlignment="1">
      <alignment horizontal="left" vertical="center"/>
    </xf>
    <xf numFmtId="0" fontId="42" fillId="2" borderId="1" xfId="3" applyFont="1" applyFill="1" applyBorder="1" applyAlignment="1">
      <alignment horizontal="left" vertical="center"/>
    </xf>
    <xf numFmtId="164" fontId="42" fillId="2" borderId="1" xfId="1" applyFont="1" applyFill="1" applyBorder="1" applyAlignment="1">
      <alignment horizontal="left" vertical="center"/>
    </xf>
    <xf numFmtId="164" fontId="42" fillId="2" borderId="23" xfId="1" applyFont="1" applyFill="1" applyBorder="1" applyAlignment="1">
      <alignment horizontal="left" vertical="center"/>
    </xf>
    <xf numFmtId="0" fontId="42" fillId="2" borderId="21" xfId="3" applyFont="1" applyFill="1" applyBorder="1" applyAlignment="1">
      <alignment horizontal="left" vertical="center"/>
    </xf>
    <xf numFmtId="164" fontId="42" fillId="2" borderId="41" xfId="1" applyFont="1" applyFill="1" applyBorder="1" applyAlignment="1">
      <alignment horizontal="left" vertical="center"/>
    </xf>
    <xf numFmtId="0" fontId="41" fillId="5" borderId="0" xfId="0" applyFont="1" applyFill="1" applyAlignment="1"/>
    <xf numFmtId="0" fontId="41" fillId="5" borderId="0" xfId="0" applyFont="1" applyFill="1" applyAlignment="1">
      <alignment wrapText="1"/>
    </xf>
    <xf numFmtId="0" fontId="41" fillId="5" borderId="0" xfId="0" applyFont="1" applyFill="1"/>
    <xf numFmtId="0" fontId="35" fillId="5" borderId="0" xfId="0" applyFont="1" applyFill="1" applyAlignment="1">
      <alignment vertical="center"/>
    </xf>
    <xf numFmtId="0" fontId="25" fillId="2" borderId="0" xfId="0" applyFont="1" applyFill="1" applyAlignment="1">
      <alignment horizontal="left" vertical="center" wrapText="1" indent="2"/>
    </xf>
    <xf numFmtId="168" fontId="41" fillId="0" borderId="0" xfId="1" applyNumberFormat="1" applyFont="1"/>
    <xf numFmtId="164" fontId="57" fillId="0" borderId="37" xfId="1" applyFont="1" applyBorder="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10" fillId="8" borderId="0" xfId="3" applyFont="1" applyFill="1" applyBorder="1" applyAlignment="1">
      <alignment horizontal="righ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6" fontId="11" fillId="8" borderId="6" xfId="3" applyNumberFormat="1" applyFont="1" applyFill="1" applyBorder="1" applyAlignment="1">
      <alignment vertical="center"/>
    </xf>
    <xf numFmtId="0" fontId="11" fillId="8" borderId="0" xfId="3" applyFont="1" applyFill="1" applyBorder="1" applyAlignment="1">
      <alignment vertical="center"/>
    </xf>
    <xf numFmtId="166" fontId="11" fillId="8" borderId="0" xfId="3" applyNumberFormat="1" applyFont="1" applyFill="1" applyBorder="1" applyAlignment="1">
      <alignment vertical="center"/>
    </xf>
    <xf numFmtId="0" fontId="37" fillId="8" borderId="23" xfId="4" applyFont="1" applyFill="1" applyBorder="1" applyAlignment="1">
      <alignment vertical="center" wrapText="1"/>
    </xf>
    <xf numFmtId="0" fontId="11" fillId="8" borderId="39" xfId="3" applyFont="1" applyFill="1" applyBorder="1" applyAlignment="1">
      <alignment vertical="center" wrapText="1"/>
    </xf>
    <xf numFmtId="0" fontId="11" fillId="8" borderId="1" xfId="3" applyFont="1" applyFill="1" applyBorder="1" applyAlignment="1">
      <alignment vertical="center"/>
    </xf>
    <xf numFmtId="165" fontId="11" fillId="8" borderId="0" xfId="1" applyNumberFormat="1" applyFont="1" applyFill="1" applyBorder="1" applyAlignment="1">
      <alignment vertical="center"/>
    </xf>
    <xf numFmtId="0" fontId="49" fillId="8" borderId="28" xfId="3" applyFont="1" applyFill="1" applyBorder="1" applyAlignment="1">
      <alignment vertical="center" wrapText="1"/>
    </xf>
    <xf numFmtId="0" fontId="52" fillId="8" borderId="29" xfId="4" applyFont="1" applyFill="1" applyBorder="1" applyAlignment="1">
      <alignment vertical="center"/>
    </xf>
    <xf numFmtId="0" fontId="49" fillId="8" borderId="29" xfId="3" applyFont="1" applyFill="1" applyBorder="1" applyAlignment="1">
      <alignment vertical="center" wrapText="1"/>
    </xf>
    <xf numFmtId="0" fontId="68" fillId="0" borderId="0" xfId="3" applyFont="1" applyFill="1" applyBorder="1" applyAlignment="1">
      <alignment horizontal="left" vertical="center"/>
    </xf>
    <xf numFmtId="0" fontId="69" fillId="0" borderId="27" xfId="3" applyFont="1" applyFill="1" applyBorder="1" applyAlignment="1">
      <alignment vertical="center" wrapText="1"/>
    </xf>
    <xf numFmtId="0" fontId="68" fillId="6" borderId="27" xfId="3" applyFont="1" applyFill="1" applyBorder="1" applyAlignment="1">
      <alignment horizontal="left" vertical="center"/>
    </xf>
    <xf numFmtId="0" fontId="69" fillId="0" borderId="28" xfId="3" applyFont="1" applyFill="1" applyBorder="1" applyAlignment="1">
      <alignment vertical="center" wrapText="1"/>
    </xf>
    <xf numFmtId="0" fontId="68" fillId="6" borderId="28" xfId="3" applyFont="1" applyFill="1" applyBorder="1" applyAlignment="1">
      <alignment horizontal="left" vertical="center"/>
    </xf>
    <xf numFmtId="0" fontId="69" fillId="0" borderId="28" xfId="3" applyFont="1" applyFill="1" applyBorder="1" applyAlignment="1">
      <alignment horizontal="left" vertical="center" wrapText="1" indent="3"/>
    </xf>
    <xf numFmtId="0" fontId="68" fillId="0" borderId="28" xfId="3" applyFont="1" applyFill="1" applyBorder="1" applyAlignment="1">
      <alignment horizontal="left" vertical="center"/>
    </xf>
    <xf numFmtId="0" fontId="69" fillId="0" borderId="29" xfId="3" applyFont="1" applyFill="1" applyBorder="1" applyAlignment="1">
      <alignment horizontal="left" vertical="center" wrapText="1" indent="3"/>
    </xf>
    <xf numFmtId="0" fontId="68" fillId="6" borderId="29" xfId="3" applyFont="1" applyFill="1" applyBorder="1" applyAlignment="1">
      <alignment horizontal="left" vertical="center"/>
    </xf>
    <xf numFmtId="0" fontId="69" fillId="0" borderId="28" xfId="3" applyFont="1" applyFill="1" applyBorder="1" applyAlignment="1">
      <alignment horizontal="left" vertical="center" wrapText="1" indent="1"/>
    </xf>
    <xf numFmtId="0" fontId="45" fillId="8" borderId="0" xfId="3" applyFont="1" applyFill="1" applyBorder="1" applyAlignment="1">
      <alignment vertical="center"/>
    </xf>
    <xf numFmtId="0" fontId="10" fillId="8" borderId="0" xfId="3" applyFont="1" applyFill="1" applyBorder="1" applyAlignment="1">
      <alignment horizontal="lef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Border="1" applyAlignment="1">
      <alignment vertical="center"/>
    </xf>
    <xf numFmtId="0" fontId="56" fillId="9" borderId="43" xfId="3" applyNumberFormat="1" applyFont="1" applyFill="1" applyBorder="1" applyAlignment="1">
      <alignment horizontal="left" vertical="center"/>
    </xf>
    <xf numFmtId="0" fontId="25" fillId="10" borderId="32" xfId="3" applyNumberFormat="1" applyFont="1" applyFill="1" applyBorder="1" applyAlignment="1">
      <alignment vertical="center"/>
    </xf>
    <xf numFmtId="0" fontId="25" fillId="4" borderId="23" xfId="3" applyFont="1" applyFill="1" applyBorder="1" applyAlignment="1">
      <alignment vertical="center"/>
    </xf>
    <xf numFmtId="0" fontId="25" fillId="10" borderId="33" xfId="3" applyNumberFormat="1" applyFont="1" applyFill="1" applyBorder="1" applyAlignment="1">
      <alignment vertical="center" wrapText="1"/>
    </xf>
    <xf numFmtId="0" fontId="42" fillId="8" borderId="0" xfId="2" applyFont="1" applyFill="1" applyBorder="1" applyAlignment="1">
      <alignment horizontal="left" vertical="center" wrapText="1"/>
    </xf>
    <xf numFmtId="0" fontId="41" fillId="8" borderId="0" xfId="0" applyFont="1" applyFill="1"/>
    <xf numFmtId="0" fontId="41" fillId="0" borderId="23" xfId="3" applyFont="1" applyFill="1" applyBorder="1" applyAlignment="1">
      <alignment horizontal="left" vertical="center"/>
    </xf>
    <xf numFmtId="0" fontId="18" fillId="0" borderId="40" xfId="2" applyFont="1" applyFill="1" applyBorder="1" applyAlignment="1" applyProtection="1">
      <alignment vertical="center"/>
      <protection locked="0"/>
    </xf>
    <xf numFmtId="0" fontId="41" fillId="0" borderId="28" xfId="3" applyFont="1" applyFill="1" applyBorder="1" applyAlignment="1">
      <alignment vertical="center"/>
    </xf>
    <xf numFmtId="0" fontId="61" fillId="0" borderId="28" xfId="2" applyFont="1" applyFill="1" applyBorder="1" applyAlignment="1">
      <alignment horizontal="left" vertical="center" wrapText="1"/>
    </xf>
    <xf numFmtId="0" fontId="49" fillId="0" borderId="29" xfId="3" applyNumberFormat="1" applyFont="1" applyFill="1" applyBorder="1" applyAlignment="1">
      <alignment vertical="center"/>
    </xf>
    <xf numFmtId="0" fontId="25" fillId="0" borderId="0" xfId="3" applyFont="1" applyFill="1" applyBorder="1" applyAlignment="1">
      <alignment horizontal="left" vertical="center"/>
    </xf>
    <xf numFmtId="165" fontId="4" fillId="8" borderId="0" xfId="2" applyNumberFormat="1" applyFill="1" applyBorder="1" applyAlignment="1">
      <alignment vertical="center"/>
    </xf>
    <xf numFmtId="0" fontId="4" fillId="8" borderId="6" xfId="2" applyFill="1" applyBorder="1" applyAlignment="1">
      <alignment vertical="center"/>
    </xf>
    <xf numFmtId="0" fontId="41" fillId="6" borderId="28" xfId="3" applyFont="1" applyFill="1" applyBorder="1" applyAlignment="1">
      <alignment horizontal="left" vertical="center" wrapText="1"/>
    </xf>
    <xf numFmtId="0" fontId="4" fillId="8" borderId="28" xfId="2" applyFill="1" applyBorder="1" applyAlignment="1">
      <alignment vertical="center" wrapText="1"/>
    </xf>
    <xf numFmtId="0" fontId="41" fillId="6" borderId="29" xfId="3" applyFont="1" applyFill="1" applyBorder="1" applyAlignment="1">
      <alignment horizontal="left" vertical="center" wrapText="1"/>
    </xf>
    <xf numFmtId="4" fontId="49" fillId="8" borderId="28" xfId="3" applyNumberFormat="1" applyFont="1" applyFill="1" applyBorder="1" applyAlignment="1">
      <alignment vertical="center" wrapText="1"/>
    </xf>
    <xf numFmtId="4" fontId="49" fillId="8" borderId="29" xfId="3" applyNumberFormat="1" applyFont="1" applyFill="1" applyBorder="1" applyAlignment="1">
      <alignment vertical="center" wrapText="1"/>
    </xf>
    <xf numFmtId="0" fontId="41" fillId="8" borderId="28" xfId="3" applyFont="1" applyFill="1" applyBorder="1" applyAlignment="1">
      <alignment horizontal="left" vertical="center"/>
    </xf>
    <xf numFmtId="0" fontId="41" fillId="8" borderId="29" xfId="3" applyFont="1" applyFill="1" applyBorder="1" applyAlignment="1">
      <alignment horizontal="left" vertical="center"/>
    </xf>
    <xf numFmtId="0" fontId="25" fillId="0" borderId="0" xfId="3" applyFont="1" applyFill="1" applyAlignment="1">
      <alignment horizontal="left" vertical="center" wrapText="1"/>
    </xf>
    <xf numFmtId="168" fontId="4" fillId="0" borderId="0" xfId="2" applyNumberFormat="1" applyFill="1" applyAlignment="1">
      <alignment horizontal="left" vertical="center"/>
    </xf>
    <xf numFmtId="0" fontId="42" fillId="2" borderId="0" xfId="3" applyFont="1" applyFill="1" applyBorder="1" applyAlignment="1">
      <alignment horizontal="left" vertical="center"/>
    </xf>
    <xf numFmtId="0" fontId="42" fillId="2" borderId="0" xfId="3" applyFont="1" applyFill="1" applyBorder="1" applyAlignment="1">
      <alignment horizontal="left" vertical="center"/>
    </xf>
    <xf numFmtId="3" fontId="49" fillId="8" borderId="29" xfId="3" applyNumberFormat="1" applyFont="1" applyFill="1" applyBorder="1" applyAlignment="1">
      <alignment vertical="center" wrapText="1"/>
    </xf>
    <xf numFmtId="0" fontId="4" fillId="6" borderId="28" xfId="2" applyFill="1" applyBorder="1" applyAlignment="1">
      <alignment horizontal="left" vertical="center" wrapText="1"/>
    </xf>
    <xf numFmtId="164" fontId="41" fillId="7" borderId="0" xfId="1" applyFont="1" applyFill="1"/>
    <xf numFmtId="0" fontId="42" fillId="2" borderId="0" xfId="3" applyFont="1" applyFill="1" applyBorder="1" applyAlignment="1">
      <alignment vertical="center"/>
    </xf>
    <xf numFmtId="168" fontId="41" fillId="7" borderId="0" xfId="1" applyNumberFormat="1" applyFont="1" applyFill="1"/>
    <xf numFmtId="4" fontId="41" fillId="0" borderId="0" xfId="0" applyNumberFormat="1" applyFont="1"/>
    <xf numFmtId="0" fontId="41" fillId="7" borderId="0" xfId="0" applyFont="1" applyFill="1"/>
    <xf numFmtId="0" fontId="42" fillId="2" borderId="0" xfId="3" applyFont="1" applyFill="1" applyBorder="1" applyAlignment="1">
      <alignment horizontal="left" vertical="center"/>
    </xf>
    <xf numFmtId="0" fontId="25" fillId="6" borderId="0" xfId="3" applyFont="1" applyFill="1" applyBorder="1" applyAlignment="1">
      <alignment horizontal="left" vertical="center" wrapText="1"/>
    </xf>
    <xf numFmtId="0" fontId="4" fillId="8" borderId="23" xfId="2" applyFill="1" applyBorder="1" applyAlignment="1">
      <alignment vertical="center"/>
    </xf>
    <xf numFmtId="0" fontId="62" fillId="0" borderId="0" xfId="5" applyNumberFormat="1" applyFont="1" applyAlignment="1">
      <alignment vertical="center"/>
    </xf>
    <xf numFmtId="0" fontId="41" fillId="0" borderId="0" xfId="0" applyFont="1" applyAlignment="1">
      <alignment vertical="center" wrapText="1"/>
    </xf>
    <xf numFmtId="164" fontId="41" fillId="0" borderId="0" xfId="1" applyFont="1" applyAlignment="1">
      <alignment vertical="center"/>
    </xf>
    <xf numFmtId="0" fontId="41" fillId="0" borderId="0" xfId="0" applyFont="1" applyAlignment="1">
      <alignment vertical="center"/>
    </xf>
    <xf numFmtId="0" fontId="41" fillId="2" borderId="0" xfId="0" applyFont="1" applyFill="1"/>
    <xf numFmtId="0" fontId="41" fillId="6" borderId="28" xfId="3" applyFont="1" applyFill="1" applyBorder="1" applyAlignment="1">
      <alignment vertical="center" wrapText="1"/>
    </xf>
    <xf numFmtId="3" fontId="49" fillId="8" borderId="28" xfId="3" applyNumberFormat="1" applyFont="1" applyFill="1" applyBorder="1" applyAlignment="1">
      <alignment vertical="center" wrapText="1"/>
    </xf>
    <xf numFmtId="0" fontId="42" fillId="2" borderId="0" xfId="3" applyFont="1" applyFill="1" applyBorder="1" applyAlignment="1">
      <alignment horizontal="left" vertical="center"/>
    </xf>
    <xf numFmtId="0" fontId="41" fillId="7" borderId="0" xfId="0" applyFont="1" applyFill="1" applyAlignment="1">
      <alignment wrapText="1"/>
    </xf>
    <xf numFmtId="4" fontId="42" fillId="2" borderId="21" xfId="3" applyNumberFormat="1" applyFont="1" applyFill="1" applyBorder="1" applyAlignment="1">
      <alignment horizontal="right" vertical="center"/>
    </xf>
    <xf numFmtId="4" fontId="25" fillId="0" borderId="0" xfId="3" applyNumberFormat="1" applyFont="1" applyFill="1" applyAlignment="1">
      <alignment horizontal="left" vertical="center"/>
    </xf>
    <xf numFmtId="0" fontId="4" fillId="8" borderId="23" xfId="2" applyFill="1" applyBorder="1"/>
    <xf numFmtId="14" fontId="10" fillId="0" borderId="0" xfId="3" applyNumberFormat="1" applyFont="1" applyFill="1" applyBorder="1" applyAlignment="1">
      <alignment horizontal="right" vertical="center"/>
    </xf>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Border="1" applyAlignment="1">
      <alignment horizontal="left" vertical="center" wrapText="1" indent="2"/>
    </xf>
    <xf numFmtId="0" fontId="12" fillId="2" borderId="0" xfId="3" applyFont="1" applyFill="1" applyBorder="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Border="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29" fillId="0" borderId="0" xfId="0" applyFont="1" applyFill="1" applyBorder="1" applyAlignment="1">
      <alignment vertical="center"/>
    </xf>
    <xf numFmtId="0" fontId="28" fillId="0" borderId="0" xfId="2" applyFont="1" applyFill="1" applyBorder="1" applyAlignment="1">
      <alignment horizontal="center" vertical="center"/>
    </xf>
    <xf numFmtId="0" fontId="25" fillId="6" borderId="44" xfId="3" applyFont="1" applyFill="1" applyBorder="1" applyAlignment="1">
      <alignment horizontal="left" vertical="center" wrapText="1"/>
    </xf>
    <xf numFmtId="0" fontId="25" fillId="6" borderId="12" xfId="3" applyFont="1" applyFill="1" applyBorder="1" applyAlignment="1">
      <alignment horizontal="left" vertical="center" wrapText="1"/>
    </xf>
    <xf numFmtId="0" fontId="14" fillId="5" borderId="0" xfId="3" applyFont="1" applyFill="1" applyBorder="1" applyAlignment="1">
      <alignment horizontal="left" vertical="center" wrapText="1" indent="3"/>
    </xf>
    <xf numFmtId="0" fontId="25" fillId="5" borderId="0" xfId="3" applyFont="1" applyFill="1" applyBorder="1" applyAlignment="1">
      <alignment horizontal="left" vertical="center" wrapText="1" indent="3"/>
    </xf>
    <xf numFmtId="0" fontId="25" fillId="5" borderId="0" xfId="3" applyFont="1" applyFill="1" applyBorder="1" applyAlignment="1">
      <alignment vertical="center" wrapText="1"/>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1" fillId="2" borderId="0" xfId="2" applyFont="1" applyFill="1"/>
    <xf numFmtId="0" fontId="37" fillId="2" borderId="0" xfId="2" applyFont="1" applyFill="1"/>
    <xf numFmtId="0" fontId="16" fillId="5" borderId="24" xfId="2" applyFont="1" applyFill="1" applyBorder="1" applyAlignment="1">
      <alignment horizontal="center"/>
    </xf>
    <xf numFmtId="0" fontId="41" fillId="6" borderId="28" xfId="3" applyFont="1" applyFill="1" applyBorder="1" applyAlignment="1">
      <alignment horizontal="left" vertical="center" wrapText="1"/>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Fill="1" applyBorder="1" applyAlignment="1">
      <alignment horizontal="left" vertical="center"/>
    </xf>
    <xf numFmtId="0" fontId="16" fillId="5" borderId="25" xfId="2" applyFont="1" applyFill="1" applyBorder="1" applyAlignment="1">
      <alignment horizontal="center"/>
    </xf>
    <xf numFmtId="0" fontId="28" fillId="2" borderId="25" xfId="2" applyFont="1" applyFill="1" applyBorder="1" applyAlignment="1">
      <alignment horizontal="center"/>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61" fillId="0" borderId="0" xfId="2" applyFont="1" applyFill="1" applyBorder="1" applyAlignment="1">
      <alignment horizontal="left" vertical="center" wrapText="1"/>
    </xf>
    <xf numFmtId="0" fontId="61" fillId="2" borderId="5" xfId="2" applyFont="1" applyFill="1" applyBorder="1" applyAlignment="1">
      <alignment horizontal="left" vertical="center" wrapText="1"/>
    </xf>
    <xf numFmtId="0" fontId="61" fillId="2" borderId="0" xfId="2" applyFont="1" applyFill="1" applyBorder="1" applyAlignment="1">
      <alignment horizontal="left" vertical="center" wrapText="1"/>
    </xf>
    <xf numFmtId="0" fontId="51" fillId="2" borderId="0" xfId="2" applyFont="1" applyFill="1"/>
    <xf numFmtId="0" fontId="65" fillId="2" borderId="0" xfId="2" applyFont="1" applyFill="1"/>
    <xf numFmtId="0" fontId="63" fillId="2" borderId="0" xfId="0" applyFont="1" applyFill="1" applyAlignment="1">
      <alignment vertical="center" wrapText="1"/>
    </xf>
    <xf numFmtId="0" fontId="42" fillId="2" borderId="0" xfId="3" applyFont="1" applyFill="1" applyBorder="1" applyAlignment="1">
      <alignment horizontal="left" vertical="center" wrapText="1"/>
    </xf>
    <xf numFmtId="0" fontId="14" fillId="2" borderId="0" xfId="0" applyFont="1" applyFill="1" applyAlignment="1">
      <alignment horizontal="left" vertical="top" wrapText="1" indent="3"/>
    </xf>
    <xf numFmtId="0" fontId="42" fillId="2" borderId="0" xfId="0" applyFont="1" applyFill="1" applyAlignment="1">
      <alignment horizontal="left" vertical="center" wrapText="1" indent="2"/>
    </xf>
    <xf numFmtId="0" fontId="42" fillId="8" borderId="5" xfId="2" applyFont="1" applyFill="1" applyBorder="1" applyAlignment="1">
      <alignment horizontal="left" vertical="center" wrapText="1"/>
    </xf>
    <xf numFmtId="0" fontId="10" fillId="5" borderId="0" xfId="3" applyFont="1" applyFill="1" applyAlignment="1">
      <alignment horizontal="left" vertical="center" wrapText="1"/>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25" fillId="2" borderId="0" xfId="0" applyFont="1" applyFill="1" applyAlignment="1">
      <alignment horizontal="left" vertical="center" wrapText="1" indent="2"/>
    </xf>
    <xf numFmtId="0" fontId="13" fillId="2" borderId="0" xfId="3" applyFont="1" applyFill="1" applyBorder="1" applyAlignment="1">
      <alignment vertical="center"/>
    </xf>
    <xf numFmtId="0" fontId="61" fillId="8" borderId="0" xfId="2" applyFont="1" applyFill="1" applyBorder="1" applyAlignment="1">
      <alignment horizontal="left" vertical="center" wrapText="1"/>
    </xf>
    <xf numFmtId="0" fontId="61" fillId="8" borderId="5" xfId="2" applyFont="1" applyFill="1" applyBorder="1" applyAlignment="1">
      <alignment horizontal="left" vertical="center" wrapText="1"/>
    </xf>
    <xf numFmtId="0" fontId="25" fillId="2" borderId="0" xfId="0" applyFont="1" applyFill="1" applyAlignment="1">
      <alignment horizontal="left" vertical="center" wrapText="1"/>
    </xf>
    <xf numFmtId="0" fontId="42" fillId="2" borderId="0" xfId="3" applyFont="1" applyFill="1" applyBorder="1" applyAlignment="1">
      <alignment horizontal="left" vertical="center"/>
    </xf>
  </cellXfs>
  <cellStyles count="7">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Percent" xfId="6" builtinId="5"/>
  </cellStyles>
  <dxfs count="107">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fill>
        <patternFill>
          <fgColor indexed="64"/>
          <bgColor theme="0"/>
        </patternFill>
      </fil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06"/>
      <tableStyleElement type="firstRowStripe" dxfId="105"/>
      <tableStyleElement type="secondRowStripe" dxfId="104"/>
    </tableStyle>
    <tableStyle name="EITI Table 3" pivot="0" count="3" xr9:uid="{75225649-1FD3-452E-B344-3C5F7BA5401C}">
      <tableStyleElement type="headerRow" dxfId="103"/>
      <tableStyleElement type="firstRowStripe" dxfId="102"/>
      <tableStyleElement type="secondRowStripe" dxfId="101"/>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61938" y="1104673"/>
          <a:ext cx="13501687"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61938" y="0"/>
          <a:ext cx="15597187"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61938" y="0"/>
          <a:ext cx="15632906"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4639925"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2406" y="1038224"/>
          <a:ext cx="24276844" cy="247651"/>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66</xdr:row>
      <xdr:rowOff>4048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225135</xdr:colOff>
      <xdr:row>6</xdr:row>
      <xdr:rowOff>0</xdr:rowOff>
    </xdr:from>
    <xdr:to>
      <xdr:col>11</xdr:col>
      <xdr:colOff>-1</xdr:colOff>
      <xdr:row>7</xdr:row>
      <xdr:rowOff>0</xdr:rowOff>
    </xdr:to>
    <xdr:grpSp>
      <xdr:nvGrpSpPr>
        <xdr:cNvPr id="7" name="Group 6">
          <a:extLst>
            <a:ext uri="{FF2B5EF4-FFF2-40B4-BE49-F238E27FC236}">
              <a16:creationId xmlns:a16="http://schemas.microsoft.com/office/drawing/2014/main" id="{0EBC606C-1012-4AF4-B8D7-C4D12538854A}"/>
            </a:ext>
          </a:extLst>
        </xdr:cNvPr>
        <xdr:cNvGrpSpPr>
          <a:grpSpLocks/>
        </xdr:cNvGrpSpPr>
      </xdr:nvGrpSpPr>
      <xdr:grpSpPr bwMode="auto">
        <a:xfrm>
          <a:off x="261938" y="0"/>
          <a:ext cx="22205155" cy="0"/>
          <a:chOff x="1133" y="1230"/>
          <a:chExt cx="8460" cy="208"/>
        </a:xfrm>
      </xdr:grpSpPr>
      <xdr:sp macro="" textlink="">
        <xdr:nvSpPr>
          <xdr:cNvPr id="8" name="Rektangel 2">
            <a:extLst>
              <a:ext uri="{FF2B5EF4-FFF2-40B4-BE49-F238E27FC236}">
                <a16:creationId xmlns:a16="http://schemas.microsoft.com/office/drawing/2014/main" id="{F504947F-A219-4670-B0A7-4DD0C31B3FD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9" name="Rektangel 3">
            <a:extLst>
              <a:ext uri="{FF2B5EF4-FFF2-40B4-BE49-F238E27FC236}">
                <a16:creationId xmlns:a16="http://schemas.microsoft.com/office/drawing/2014/main" id="{EA8A0DCC-456C-48EA-A445-D1CA27EE7A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8:H61" totalsRowShown="0" headerRowDxfId="100" dataDxfId="99" tableBorderDxfId="98" headerRowCellStyle="Normal 2">
  <autoFilter ref="B38:H61" xr:uid="{00000000-0009-0000-0100-000009000000}"/>
  <tableColumns count="7">
    <tableColumn id="1" xr3:uid="{00000000-0010-0000-0000-000001000000}" name="Nom complet de l’entreprise" dataDxfId="97"/>
    <tableColumn id="2" xr3:uid="{00000000-0010-0000-0000-000002000000}" name="Identifiant de l’entreprise" dataDxfId="96"/>
    <tableColumn id="5" xr3:uid="{00000000-0010-0000-0000-000005000000}" name="Secteur" dataDxfId="95" dataCellStyle="Normal 2"/>
    <tableColumn id="3" xr3:uid="{00000000-0010-0000-0000-000003000000}" name="Matières premières (séparation par virgule)" dataDxfId="94" dataCellStyle="Normal 2"/>
    <tableColumn id="4" xr3:uid="{00000000-0010-0000-0000-000004000000}" name="Cotation boursière ou site Internet d’entreprise " dataDxfId="93"/>
    <tableColumn id="8" xr3:uid="{22462830-EB9B-4EA7-8DF6-E0AD5C287116}" name="Rapport financier audité (si indisponible, bilan comptable ou flux de trésorerie…)" dataDxfId="92" dataCellStyle="Comma"/>
    <tableColumn id="6" xr3:uid="{00000000-0010-0000-0000-000006000000}" name="Rapport de paiements à l’État" dataDxfId="91" dataCellStyle="Comma"/>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22" dataDxfId="21">
  <autoFilter ref="S2:Y30" xr:uid="{00000000-0009-0000-0100-000007000000}"/>
  <tableColumns count="7">
    <tableColumn id="4" xr3:uid="{00000000-0010-0000-0A00-000004000000}" name="Combiné" dataDxfId="20"/>
    <tableColumn id="1" xr3:uid="{00000000-0010-0000-0A00-000001000000}" name="Codes GFS des flux de revenus issus des entreprises extractives" dataDxfId="19"/>
    <tableColumn id="2" xr3:uid="{00000000-0010-0000-0A00-000002000000}" name="Code GFS" dataDxfId="18"/>
    <tableColumn id="5" xr3:uid="{00000000-0010-0000-0A00-000005000000}" name="GFS Niveau 1" dataDxfId="17"/>
    <tableColumn id="6" xr3:uid="{00000000-0010-0000-0A00-000006000000}" name="GFS Niveau 2" dataDxfId="16"/>
    <tableColumn id="7" xr3:uid="{00000000-0010-0000-0A00-000007000000}" name="GFS Niveau 3" dataDxfId="15"/>
    <tableColumn id="8" xr3:uid="{00000000-0010-0000-0A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13" dataDxfId="12">
  <autoFilter ref="AA2:AA9" xr:uid="{00000000-0009-0000-0100-000008000000}"/>
  <tableColumns count="1">
    <tableColumn id="1" xr3:uid="{00000000-0010-0000-0B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10" dataDxfId="9">
  <autoFilter ref="AC2:AC8" xr:uid="{00000000-0009-0000-0100-00000C000000}"/>
  <tableColumns count="1">
    <tableColumn id="1" xr3:uid="{00000000-0010-0000-0C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7" dataDxfId="6">
  <autoFilter ref="AE2:AE7" xr:uid="{CD58DBE6-DBB8-4355-BE05-6A7896FEE10E}"/>
  <tableColumns count="1">
    <tableColumn id="1" xr3:uid="{6A3BD155-D04E-45FA-B3C6-8D7C66767FA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4" dataDxfId="3">
  <autoFilter ref="N2:P72" xr:uid="{00000000-0009-0000-0100-000005000000}"/>
  <tableColumns count="3">
    <tableColumn id="1" xr3:uid="{00000000-0010-0000-0900-000001000000}" name="Code de produit HS" dataDxfId="2"/>
    <tableColumn id="4" xr3:uid="{3E801F50-2500-42BD-BE8A-30F558C882A2}" name="Description de produit HS" dataDxfId="1"/>
    <tableColumn id="3" xr3:uid="{00000000-0010-0000-09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29" totalsRowShown="0" headerRowDxfId="90" dataDxfId="89" tableBorderDxfId="88" headerRowCellStyle="Normal 2">
  <autoFilter ref="B20:E29" xr:uid="{00000000-0009-0000-0100-00000B000000}"/>
  <tableColumns count="4">
    <tableColumn id="1" xr3:uid="{00000000-0010-0000-0100-000001000000}" name="Nom complet de l’entité" dataDxfId="87" dataCellStyle="Normal 2"/>
    <tableColumn id="4" xr3:uid="{A515A55C-F4BE-4632-9726-8C5991446E4D}" name="Type d'Agence" dataDxfId="86" dataCellStyle="Normal 2"/>
    <tableColumn id="2" xr3:uid="{00000000-0010-0000-0100-000002000000}" name="N° d’identifiant (le cas échéant)" dataDxfId="85"/>
    <tableColumn id="3" xr3:uid="{00000000-0010-0000-0100-000003000000}" name="Total déclaré" dataDxfId="8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64:J65" totalsRowShown="0" headerRowDxfId="83" dataDxfId="82" tableBorderDxfId="81" headerRowCellStyle="Normal 2">
  <autoFilter ref="B64:J65" xr:uid="{00000000-0009-0000-0100-00000E000000}"/>
  <tableColumns count="9">
    <tableColumn id="1" xr3:uid="{00000000-0010-0000-0200-000001000000}" name="Nom complet du projet" dataDxfId="80"/>
    <tableColumn id="2" xr3:uid="{00000000-0010-0000-0200-000002000000}" name="Référence(s) de la convention juridique : contrat, licence, bail, concession,..." dataDxfId="79"/>
    <tableColumn id="3" xr3:uid="{00000000-0010-0000-0200-000003000000}" name="Sociétés associées, commencer par l’Opérateur" dataDxfId="78"/>
    <tableColumn id="5" xr3:uid="{00000000-0010-0000-0200-000005000000}" name="Matières premières (une matière/ligne)" dataDxfId="77" dataCellStyle="Normal 2"/>
    <tableColumn id="6" xr3:uid="{00000000-0010-0000-0200-000006000000}" name="Statut" dataDxfId="76"/>
    <tableColumn id="7" xr3:uid="{00000000-0010-0000-0200-000007000000}" name="Volume de production" dataDxfId="75"/>
    <tableColumn id="8" xr3:uid="{00000000-0010-0000-0200-000008000000}" name="Unité" dataDxfId="74"/>
    <tableColumn id="9" xr3:uid="{69ACE613-4186-4537-828E-9BCF9A056E9C}" name="Valeur de production" dataDxfId="73"/>
    <tableColumn id="10" xr3:uid="{34361E49-3DC3-4CE9-84F8-49A8DCDE718A}" name="Devise"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52" totalsRowShown="0" headerRowDxfId="71" dataDxfId="70">
  <autoFilter ref="B21:K52" xr:uid="{00000000-0009-0000-0100-000006000000}"/>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8F9EFD48-22AC-49D1-90C9-330FE689ED70}" name="Devise" dataDxfId="60" dataCellStyle="Comma"/>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21:N185" totalsRowShown="0" headerRowDxfId="59" dataDxfId="58">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4EDA321B-D206-45BE-AA21-450873EED28F}" name="Volume en nature (si applicable)" dataDxfId="47"/>
    <tableColumn id="9" xr3:uid="{7C32B81E-95F3-4AFA-A063-B66F8C1C5A0B}" name="Unité (si applicable)" dataDxfId="46"/>
    <tableColumn id="11" xr3:uid="{F3B0EE0C-7585-4B02-A792-5C92BFE24FBA}" name="Commentaire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Ahmed.zouari@bdo.co.uk"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www.bceao.int/IMG/pdf/rapport_annuel_2015.pdf"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https://eiti.org/sites/default/files/documents/rapport-de-conciliation-itie-togo-2016_0.pdf"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15" Type="http://schemas.openxmlformats.org/officeDocument/2006/relationships/hyperlink" Target="https://eiti.org/sites/default/files/documents/politique_donnees_ouvertes_decembre_2016.pdf"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eiti.org/sites/default/files/documents/rapport-de-conciliation-itie-togo-2016_0.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drawing" Target="../drawings/drawing3.xm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printerSettings" Target="../printerSettings/printerSettings3.bin"/><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tde.tg/"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bceao.int/sites/default/files/2019-01/Balance%20des%20paiements%20et%20position%20ext%C3%A9rieure%20globale%20-%20Togo%202017.pdf"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www.pdgm.tg/index.php?option=com_docman&amp;view=list&amp;slug=permis-de-recherche&amp;Itemid=752&amp;layout=defaul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ristal-togo.com/" TargetMode="External"/><Relationship Id="rId13" Type="http://schemas.openxmlformats.org/officeDocument/2006/relationships/hyperlink" Target="https://www.colas.com/fr/engagement-responsable/mecenat/colas-life/en-route-pour-ecole/mission-togo" TargetMode="External"/><Relationship Id="rId18"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hyperlink" Target="https://www.heidelbergcement.tg/fr/scantogo" TargetMode="External"/><Relationship Id="rId12" Type="http://schemas.openxmlformats.org/officeDocument/2006/relationships/hyperlink" Target="https://www.sogea-satom.com/sogea-satom/sogea-satomv2.nsf/web/index.htm" TargetMode="External"/><Relationship Id="rId17"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6" Type="http://schemas.openxmlformats.org/officeDocument/2006/relationships/printerSettings" Target="../printerSettings/printerSettings4.bin"/><Relationship Id="rId20"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www.pomartogo.com/" TargetMode="External"/><Relationship Id="rId11" Type="http://schemas.openxmlformats.org/officeDocument/2006/relationships/hyperlink" Target="http://www.ssdf-group.com/index.php/transport" TargetMode="External"/><Relationship Id="rId5" Type="http://schemas.openxmlformats.org/officeDocument/2006/relationships/hyperlink" Target="https://tde.tg/" TargetMode="External"/><Relationship Id="rId15" Type="http://schemas.openxmlformats.org/officeDocument/2006/relationships/hyperlink" Target="http://ebomaf.com/" TargetMode="External"/><Relationship Id="rId10" Type="http://schemas.openxmlformats.org/officeDocument/2006/relationships/hyperlink" Target="https://www.heidelbergcement.tg/fr/granutogo" TargetMode="External"/><Relationship Id="rId19" Type="http://schemas.openxmlformats.org/officeDocument/2006/relationships/table" Target="../tables/table2.xml"/><Relationship Id="rId4" Type="http://schemas.openxmlformats.org/officeDocument/2006/relationships/hyperlink" Target="mailto:data@eiti.org" TargetMode="External"/><Relationship Id="rId9" Type="http://schemas.openxmlformats.org/officeDocument/2006/relationships/hyperlink" Target="https://www.voltictogo.com/voltic/index.php" TargetMode="External"/><Relationship Id="rId14" Type="http://schemas.openxmlformats.org/officeDocument/2006/relationships/hyperlink" Target="https://midnightsun-grp.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zoomScale="80" zoomScaleNormal="80" workbookViewId="0">
      <selection activeCell="G4" sqref="G4"/>
    </sheetView>
  </sheetViews>
  <sheetFormatPr defaultColWidth="4" defaultRowHeight="24" customHeight="1" x14ac:dyDescent="0.25"/>
  <cols>
    <col min="1" max="1" width="4" style="17"/>
    <col min="2" max="2" width="4" style="17" hidden="1" customWidth="1"/>
    <col min="3" max="3" width="76.5703125" style="17" customWidth="1"/>
    <col min="4" max="4" width="2.85546875" style="17" customWidth="1"/>
    <col min="5" max="5" width="61.7109375" style="17" customWidth="1"/>
    <col min="6" max="6" width="10.7109375" style="17" customWidth="1"/>
    <col min="7" max="7" width="50.5703125" style="17" customWidth="1"/>
    <col min="8" max="14" width="4" style="17"/>
    <col min="15" max="15" width="42" style="17" bestFit="1" customWidth="1"/>
    <col min="16" max="16384" width="4" style="17"/>
  </cols>
  <sheetData>
    <row r="1" spans="2:14" ht="15.75" customHeight="1" x14ac:dyDescent="0.25"/>
    <row r="2" spans="2:14" ht="16.5" x14ac:dyDescent="0.25">
      <c r="C2" s="18"/>
      <c r="E2" s="18"/>
    </row>
    <row r="3" spans="2:14" ht="16.5" x14ac:dyDescent="0.25">
      <c r="B3" s="18"/>
      <c r="C3" s="18"/>
      <c r="E3" s="19"/>
      <c r="G3" s="19"/>
      <c r="H3" s="18"/>
    </row>
    <row r="4" spans="2:14" ht="16.5" x14ac:dyDescent="0.25">
      <c r="B4" s="18"/>
      <c r="C4" s="18"/>
      <c r="E4" s="19" t="s">
        <v>2135</v>
      </c>
      <c r="F4" s="267"/>
      <c r="G4" s="268" t="s">
        <v>2136</v>
      </c>
      <c r="H4" s="18"/>
    </row>
    <row r="5" spans="2:14" ht="16.5" x14ac:dyDescent="0.25">
      <c r="B5" s="18"/>
      <c r="H5" s="18"/>
    </row>
    <row r="6" spans="2:14" ht="27" customHeight="1" x14ac:dyDescent="0.25">
      <c r="B6" s="18"/>
      <c r="H6" s="18"/>
    </row>
    <row r="7" spans="2:14" ht="0.6" customHeight="1" x14ac:dyDescent="0.25">
      <c r="B7" s="18"/>
      <c r="H7" s="18"/>
    </row>
    <row r="8" spans="2:14" ht="20.100000000000001" customHeight="1" x14ac:dyDescent="0.25">
      <c r="B8" s="18"/>
      <c r="H8" s="18"/>
    </row>
    <row r="9" spans="2:14" ht="16.5" x14ac:dyDescent="0.25">
      <c r="B9" s="18"/>
      <c r="C9" s="20"/>
      <c r="D9" s="21"/>
      <c r="E9" s="21"/>
      <c r="F9" s="22"/>
      <c r="G9" s="22"/>
      <c r="H9" s="18"/>
      <c r="I9" s="18"/>
      <c r="J9" s="18"/>
      <c r="K9" s="18"/>
      <c r="L9" s="18"/>
      <c r="M9" s="18"/>
      <c r="N9" s="18"/>
    </row>
    <row r="10" spans="2:14" x14ac:dyDescent="0.25">
      <c r="B10" s="18"/>
      <c r="C10" s="23" t="s">
        <v>2137</v>
      </c>
      <c r="D10" s="24"/>
      <c r="E10" s="24"/>
      <c r="F10" s="22"/>
      <c r="G10" s="22"/>
      <c r="H10" s="18"/>
      <c r="I10" s="18"/>
      <c r="J10" s="18"/>
      <c r="K10" s="18"/>
      <c r="L10" s="18"/>
      <c r="M10" s="18"/>
      <c r="N10" s="18"/>
    </row>
    <row r="11" spans="2:14" ht="16.5" x14ac:dyDescent="0.25">
      <c r="B11" s="18"/>
      <c r="C11" s="25" t="s">
        <v>2365</v>
      </c>
      <c r="D11" s="26"/>
      <c r="E11" s="26"/>
      <c r="F11" s="22"/>
      <c r="G11" s="22"/>
      <c r="H11" s="18"/>
      <c r="I11" s="18"/>
      <c r="J11" s="18"/>
      <c r="K11" s="18"/>
      <c r="L11" s="18"/>
      <c r="M11" s="18"/>
      <c r="N11" s="18"/>
    </row>
    <row r="12" spans="2:14" ht="16.5" x14ac:dyDescent="0.25">
      <c r="B12" s="18"/>
      <c r="C12" s="20"/>
      <c r="D12" s="21"/>
      <c r="E12" s="21"/>
      <c r="F12" s="22"/>
      <c r="G12" s="22"/>
      <c r="H12" s="18"/>
      <c r="I12" s="18"/>
      <c r="J12" s="18"/>
      <c r="K12" s="18"/>
      <c r="L12" s="18"/>
      <c r="M12" s="18"/>
      <c r="N12" s="18"/>
    </row>
    <row r="13" spans="2:14" ht="16.5" x14ac:dyDescent="0.25">
      <c r="B13" s="18"/>
      <c r="C13" s="27" t="s">
        <v>2524</v>
      </c>
      <c r="D13" s="21"/>
      <c r="E13" s="21"/>
      <c r="F13" s="22"/>
      <c r="G13" s="22"/>
      <c r="H13" s="18"/>
      <c r="I13" s="18"/>
      <c r="J13" s="18"/>
      <c r="K13" s="18"/>
      <c r="L13" s="18"/>
      <c r="M13" s="18"/>
      <c r="N13" s="18"/>
    </row>
    <row r="14" spans="2:14" ht="16.5" x14ac:dyDescent="0.25">
      <c r="B14" s="18"/>
      <c r="C14" s="348" t="s">
        <v>2138</v>
      </c>
      <c r="D14" s="348"/>
      <c r="E14" s="348"/>
      <c r="F14" s="22"/>
      <c r="G14" s="22"/>
      <c r="H14" s="18"/>
      <c r="I14" s="18"/>
      <c r="J14" s="18"/>
      <c r="K14" s="18"/>
      <c r="L14" s="18"/>
      <c r="M14" s="18"/>
      <c r="N14" s="18"/>
    </row>
    <row r="15" spans="2:14" ht="16.5" x14ac:dyDescent="0.25">
      <c r="B15" s="18"/>
      <c r="C15" s="28"/>
      <c r="D15" s="28"/>
      <c r="E15" s="28"/>
      <c r="F15" s="22"/>
      <c r="G15" s="22"/>
      <c r="H15" s="18"/>
      <c r="I15" s="18"/>
      <c r="J15" s="18"/>
      <c r="K15" s="18"/>
      <c r="L15" s="18"/>
      <c r="M15" s="18"/>
      <c r="N15" s="18"/>
    </row>
    <row r="16" spans="2:14" ht="16.5" x14ac:dyDescent="0.25">
      <c r="B16" s="18"/>
      <c r="C16" s="29" t="s">
        <v>2139</v>
      </c>
      <c r="D16" s="30"/>
      <c r="E16" s="30"/>
      <c r="F16" s="22"/>
      <c r="G16" s="22"/>
      <c r="H16" s="18"/>
      <c r="I16" s="18"/>
      <c r="J16" s="18"/>
      <c r="K16" s="18"/>
      <c r="L16" s="18"/>
      <c r="M16" s="18"/>
      <c r="N16" s="18"/>
    </row>
    <row r="17" spans="2:14" ht="16.5" x14ac:dyDescent="0.25">
      <c r="B17" s="18"/>
      <c r="C17" s="31" t="s">
        <v>2140</v>
      </c>
      <c r="D17" s="30"/>
      <c r="E17" s="30"/>
      <c r="F17" s="22"/>
      <c r="G17" s="22"/>
      <c r="H17" s="18"/>
      <c r="I17" s="18"/>
      <c r="J17" s="18"/>
      <c r="K17" s="18"/>
      <c r="L17" s="18"/>
      <c r="M17" s="18"/>
      <c r="N17" s="18"/>
    </row>
    <row r="18" spans="2:14" ht="16.5" x14ac:dyDescent="0.25">
      <c r="B18" s="18"/>
      <c r="C18" s="31" t="s">
        <v>2141</v>
      </c>
      <c r="D18" s="30"/>
      <c r="E18" s="30"/>
      <c r="F18" s="22"/>
      <c r="G18" s="22"/>
      <c r="H18" s="18"/>
      <c r="I18" s="18"/>
      <c r="J18" s="18"/>
      <c r="K18" s="18"/>
      <c r="L18" s="18"/>
      <c r="M18" s="18"/>
      <c r="N18" s="18"/>
    </row>
    <row r="19" spans="2:14" ht="16.5" x14ac:dyDescent="0.25">
      <c r="B19" s="18"/>
      <c r="C19" s="356" t="s">
        <v>2142</v>
      </c>
      <c r="D19" s="356"/>
      <c r="E19" s="356"/>
      <c r="F19" s="22"/>
      <c r="G19" s="22"/>
      <c r="H19" s="18"/>
      <c r="I19" s="18"/>
      <c r="J19" s="18"/>
      <c r="K19" s="18"/>
      <c r="L19" s="18"/>
      <c r="M19" s="18"/>
      <c r="N19" s="18"/>
    </row>
    <row r="20" spans="2:14" ht="32.1" customHeight="1" x14ac:dyDescent="0.25">
      <c r="B20" s="18"/>
      <c r="C20" s="347" t="s">
        <v>2143</v>
      </c>
      <c r="D20" s="347"/>
      <c r="E20" s="347"/>
      <c r="F20" s="22"/>
      <c r="G20" s="22"/>
      <c r="H20" s="18"/>
      <c r="I20" s="18"/>
      <c r="J20" s="18"/>
      <c r="K20" s="18"/>
      <c r="L20" s="18"/>
      <c r="M20" s="18"/>
      <c r="N20" s="18"/>
    </row>
    <row r="21" spans="2:14" ht="16.5" x14ac:dyDescent="0.25">
      <c r="B21" s="18"/>
      <c r="C21" s="30"/>
      <c r="D21" s="30"/>
      <c r="E21" s="30"/>
      <c r="F21" s="22"/>
      <c r="G21" s="22"/>
      <c r="H21" s="18"/>
      <c r="I21" s="18"/>
      <c r="J21" s="18"/>
      <c r="K21" s="18"/>
      <c r="L21" s="18"/>
      <c r="M21" s="18"/>
      <c r="N21" s="18"/>
    </row>
    <row r="22" spans="2:14" ht="16.5" x14ac:dyDescent="0.25">
      <c r="B22" s="18"/>
      <c r="C22" s="32" t="s">
        <v>2144</v>
      </c>
      <c r="D22" s="33"/>
      <c r="E22" s="33"/>
      <c r="F22" s="22"/>
      <c r="G22" s="22"/>
      <c r="H22" s="18"/>
      <c r="I22" s="18"/>
      <c r="J22" s="18"/>
      <c r="K22" s="18"/>
      <c r="L22" s="18"/>
      <c r="M22" s="18"/>
      <c r="N22" s="18"/>
    </row>
    <row r="23" spans="2:14" ht="16.5" x14ac:dyDescent="0.25">
      <c r="B23" s="18"/>
      <c r="C23" s="33"/>
      <c r="D23" s="33"/>
      <c r="E23" s="33"/>
      <c r="F23" s="22"/>
      <c r="G23" s="22"/>
      <c r="H23" s="18"/>
      <c r="I23" s="18"/>
      <c r="J23" s="18"/>
      <c r="K23" s="18"/>
      <c r="L23" s="18"/>
      <c r="M23" s="18"/>
      <c r="N23" s="18"/>
    </row>
    <row r="24" spans="2:14" ht="16.5" x14ac:dyDescent="0.25">
      <c r="B24" s="18"/>
      <c r="C24" s="34"/>
      <c r="D24" s="24"/>
      <c r="E24" s="24"/>
      <c r="F24" s="22"/>
      <c r="G24" s="22"/>
      <c r="H24" s="18"/>
      <c r="I24" s="18"/>
      <c r="J24" s="18"/>
      <c r="K24" s="18"/>
      <c r="L24" s="18"/>
      <c r="M24" s="18"/>
      <c r="N24" s="18"/>
    </row>
    <row r="25" spans="2:14" ht="16.5" x14ac:dyDescent="0.25">
      <c r="B25" s="18"/>
      <c r="C25" s="35" t="s">
        <v>2145</v>
      </c>
      <c r="D25" s="24"/>
      <c r="E25" s="24"/>
      <c r="F25" s="22"/>
      <c r="G25" s="22"/>
      <c r="H25" s="18"/>
      <c r="I25" s="18"/>
      <c r="J25" s="18"/>
      <c r="K25" s="18"/>
      <c r="L25" s="18"/>
      <c r="M25" s="18"/>
      <c r="N25" s="18"/>
    </row>
    <row r="26" spans="2:14" ht="16.5" x14ac:dyDescent="0.25">
      <c r="B26" s="18"/>
      <c r="C26" s="36"/>
      <c r="D26" s="24"/>
      <c r="E26" s="24"/>
      <c r="F26" s="22"/>
      <c r="G26" s="22"/>
      <c r="H26" s="18"/>
      <c r="I26" s="18"/>
      <c r="J26" s="18"/>
      <c r="K26" s="18"/>
      <c r="L26" s="18"/>
      <c r="M26" s="18"/>
      <c r="N26" s="18"/>
    </row>
    <row r="27" spans="2:14" ht="16.5" x14ac:dyDescent="0.25">
      <c r="B27" s="18"/>
      <c r="C27" s="37" t="s">
        <v>2146</v>
      </c>
      <c r="D27" s="24"/>
      <c r="E27" s="24"/>
      <c r="F27" s="22"/>
      <c r="G27" s="22"/>
      <c r="H27" s="18"/>
      <c r="I27" s="18"/>
      <c r="J27" s="18"/>
      <c r="K27" s="18"/>
      <c r="L27" s="18"/>
      <c r="M27" s="18"/>
      <c r="N27" s="18"/>
    </row>
    <row r="28" spans="2:14" ht="16.5" x14ac:dyDescent="0.25">
      <c r="B28" s="18"/>
      <c r="C28" s="37" t="s">
        <v>2147</v>
      </c>
      <c r="D28" s="24"/>
      <c r="E28" s="24"/>
      <c r="F28" s="22"/>
      <c r="G28" s="22"/>
      <c r="H28" s="18"/>
      <c r="I28" s="18"/>
      <c r="J28" s="18"/>
      <c r="K28" s="18"/>
      <c r="L28" s="18"/>
      <c r="M28" s="18"/>
      <c r="N28" s="18"/>
    </row>
    <row r="29" spans="2:14" ht="16.5" x14ac:dyDescent="0.25">
      <c r="B29" s="18"/>
      <c r="C29" s="37" t="s">
        <v>2148</v>
      </c>
      <c r="D29" s="24"/>
      <c r="E29" s="24"/>
      <c r="F29" s="22"/>
      <c r="G29" s="22"/>
      <c r="H29" s="18"/>
      <c r="I29" s="18"/>
      <c r="J29" s="18"/>
      <c r="K29" s="18"/>
      <c r="L29" s="18"/>
      <c r="M29" s="18"/>
      <c r="N29" s="18"/>
    </row>
    <row r="30" spans="2:14" ht="16.5" x14ac:dyDescent="0.25">
      <c r="B30" s="18"/>
      <c r="C30" s="37" t="s">
        <v>2149</v>
      </c>
      <c r="D30" s="24"/>
      <c r="E30" s="24"/>
      <c r="F30" s="22"/>
      <c r="G30" s="22"/>
      <c r="H30" s="18"/>
      <c r="I30" s="18"/>
      <c r="J30" s="18"/>
      <c r="K30" s="18"/>
      <c r="L30" s="18"/>
      <c r="M30" s="18"/>
      <c r="N30" s="18"/>
    </row>
    <row r="31" spans="2:14" ht="16.5" x14ac:dyDescent="0.25">
      <c r="B31" s="18"/>
      <c r="C31" s="37" t="s">
        <v>2150</v>
      </c>
      <c r="D31" s="24"/>
      <c r="E31" s="24"/>
      <c r="F31" s="22"/>
      <c r="G31" s="22"/>
      <c r="H31" s="18"/>
      <c r="I31" s="18"/>
      <c r="J31" s="18"/>
      <c r="K31" s="18"/>
      <c r="L31" s="18"/>
      <c r="M31" s="18"/>
      <c r="N31" s="18"/>
    </row>
    <row r="32" spans="2:14" ht="16.5" x14ac:dyDescent="0.25">
      <c r="B32" s="18"/>
      <c r="C32" s="34"/>
      <c r="D32" s="34"/>
      <c r="E32" s="34"/>
      <c r="F32" s="22"/>
      <c r="G32" s="22"/>
      <c r="H32" s="18"/>
      <c r="I32" s="18"/>
      <c r="J32" s="18"/>
      <c r="K32" s="18"/>
      <c r="L32" s="18"/>
      <c r="M32" s="18"/>
      <c r="N32" s="18"/>
    </row>
    <row r="33" spans="2:14" ht="16.5" x14ac:dyDescent="0.3">
      <c r="B33" s="18"/>
      <c r="C33" s="349" t="s">
        <v>2065</v>
      </c>
      <c r="D33" s="349"/>
      <c r="E33" s="38" t="s">
        <v>2106</v>
      </c>
      <c r="F33" s="22"/>
      <c r="G33" s="22"/>
      <c r="H33" s="18"/>
      <c r="I33" s="18"/>
      <c r="J33" s="18"/>
      <c r="K33" s="18"/>
      <c r="L33" s="18"/>
      <c r="M33" s="18"/>
      <c r="N33" s="18"/>
    </row>
    <row r="34" spans="2:14" s="42" customFormat="1" ht="16.5" x14ac:dyDescent="0.3">
      <c r="B34" s="39"/>
      <c r="C34" s="40"/>
      <c r="D34" s="40"/>
      <c r="E34" s="41"/>
      <c r="F34" s="39"/>
      <c r="G34" s="39"/>
      <c r="H34" s="39"/>
      <c r="I34" s="39"/>
      <c r="J34" s="39"/>
      <c r="K34" s="39"/>
      <c r="L34" s="39"/>
      <c r="M34" s="39"/>
      <c r="N34" s="39"/>
    </row>
    <row r="35" spans="2:14" s="44" customFormat="1" ht="33" x14ac:dyDescent="0.25">
      <c r="B35" s="43"/>
      <c r="C35" s="269" t="s">
        <v>2366</v>
      </c>
      <c r="E35" s="45" t="s">
        <v>2151</v>
      </c>
      <c r="G35" s="46" t="s">
        <v>2152</v>
      </c>
      <c r="H35" s="43"/>
    </row>
    <row r="36" spans="2:14" s="42" customFormat="1" ht="16.5" x14ac:dyDescent="0.25">
      <c r="B36" s="39"/>
      <c r="C36" s="47"/>
      <c r="E36" s="47"/>
      <c r="G36" s="47"/>
      <c r="H36" s="39"/>
    </row>
    <row r="37" spans="2:14" ht="16.5" x14ac:dyDescent="0.3">
      <c r="B37" s="18"/>
      <c r="C37" s="29" t="s">
        <v>2066</v>
      </c>
      <c r="D37" s="34"/>
      <c r="E37" s="48"/>
      <c r="F37" s="22"/>
      <c r="G37" s="22"/>
      <c r="H37" s="18"/>
      <c r="I37" s="18"/>
      <c r="J37" s="18"/>
      <c r="K37" s="18"/>
      <c r="L37" s="18"/>
      <c r="M37" s="18"/>
      <c r="N37" s="18"/>
    </row>
    <row r="38" spans="2:14" ht="16.5" x14ac:dyDescent="0.3">
      <c r="B38" s="18"/>
      <c r="C38" s="49"/>
      <c r="D38" s="49"/>
      <c r="E38" s="50"/>
      <c r="F38" s="18"/>
      <c r="G38" s="18"/>
      <c r="H38" s="18"/>
      <c r="I38" s="18"/>
      <c r="J38" s="18"/>
      <c r="K38" s="18"/>
      <c r="L38" s="18"/>
      <c r="M38" s="18"/>
      <c r="N38" s="18"/>
    </row>
    <row r="40" spans="2:14" ht="15.6" customHeight="1" x14ac:dyDescent="0.25">
      <c r="B40" s="18"/>
      <c r="C40" s="51" t="s">
        <v>2153</v>
      </c>
      <c r="D40" s="52"/>
      <c r="E40" s="53" t="s">
        <v>2154</v>
      </c>
      <c r="F40" s="54"/>
      <c r="G40" s="55"/>
      <c r="H40" s="18"/>
    </row>
    <row r="41" spans="2:14" ht="43.5" customHeight="1" x14ac:dyDescent="0.25">
      <c r="B41" s="18"/>
      <c r="C41" s="56" t="s">
        <v>2155</v>
      </c>
      <c r="D41" s="52"/>
      <c r="E41" s="57" t="s">
        <v>2156</v>
      </c>
      <c r="F41" s="58"/>
      <c r="G41" s="59"/>
      <c r="H41" s="18"/>
    </row>
    <row r="42" spans="2:14" ht="45" customHeight="1" x14ac:dyDescent="0.25">
      <c r="B42" s="18"/>
      <c r="C42" s="56" t="s">
        <v>2157</v>
      </c>
      <c r="D42" s="52"/>
      <c r="E42" s="352" t="s">
        <v>2158</v>
      </c>
      <c r="F42" s="353"/>
      <c r="G42" s="59"/>
      <c r="H42" s="18"/>
    </row>
    <row r="43" spans="2:14" ht="30" customHeight="1" x14ac:dyDescent="0.25">
      <c r="B43" s="18"/>
      <c r="C43" s="56" t="s">
        <v>2159</v>
      </c>
      <c r="D43" s="52"/>
      <c r="E43" s="57" t="s">
        <v>2160</v>
      </c>
      <c r="F43" s="58"/>
      <c r="G43" s="59"/>
      <c r="H43" s="18"/>
    </row>
    <row r="44" spans="2:14" ht="48" customHeight="1" x14ac:dyDescent="0.25">
      <c r="B44" s="18"/>
      <c r="C44" s="60" t="s">
        <v>2161</v>
      </c>
      <c r="D44" s="52"/>
      <c r="E44" s="354" t="s">
        <v>2162</v>
      </c>
      <c r="F44" s="355"/>
      <c r="G44" s="61"/>
      <c r="H44" s="18"/>
    </row>
    <row r="45" spans="2:14" ht="9" customHeight="1" x14ac:dyDescent="0.25">
      <c r="B45" s="18"/>
      <c r="H45" s="18"/>
    </row>
    <row r="46" spans="2:14" ht="17.25" customHeight="1" thickBot="1" x14ac:dyDescent="0.35">
      <c r="B46" s="18"/>
      <c r="C46" s="350" t="s">
        <v>2163</v>
      </c>
      <c r="D46" s="350"/>
      <c r="E46" s="350"/>
      <c r="F46" s="350"/>
      <c r="G46" s="350"/>
      <c r="H46" s="18"/>
    </row>
    <row r="47" spans="2:14" ht="24" customHeight="1" thickBot="1" x14ac:dyDescent="0.35">
      <c r="B47" s="18"/>
      <c r="C47" s="351" t="s">
        <v>2164</v>
      </c>
      <c r="D47" s="351"/>
      <c r="E47" s="351"/>
      <c r="F47" s="351"/>
      <c r="G47" s="351"/>
      <c r="H47" s="18"/>
    </row>
    <row r="48" spans="2:14" ht="19.5" customHeight="1" thickBot="1" x14ac:dyDescent="0.35">
      <c r="C48" s="350" t="s">
        <v>2165</v>
      </c>
      <c r="D48" s="350"/>
      <c r="E48" s="350"/>
      <c r="F48" s="350"/>
      <c r="G48" s="350"/>
    </row>
    <row r="49" spans="2:15" ht="18.75" customHeight="1" thickBot="1" x14ac:dyDescent="0.35">
      <c r="C49" s="344" t="s">
        <v>2166</v>
      </c>
      <c r="D49" s="344"/>
      <c r="E49" s="344"/>
      <c r="F49" s="344"/>
      <c r="G49" s="344"/>
    </row>
    <row r="50" spans="2:15" ht="17.25" thickBot="1" x14ac:dyDescent="0.3">
      <c r="C50" s="62"/>
      <c r="D50" s="62"/>
      <c r="E50" s="62"/>
      <c r="F50" s="62"/>
      <c r="G50" s="63"/>
    </row>
    <row r="51" spans="2:15" ht="18.75" customHeight="1" x14ac:dyDescent="0.25">
      <c r="C51" s="345" t="s">
        <v>2167</v>
      </c>
      <c r="D51" s="345"/>
      <c r="E51" s="345"/>
      <c r="G51" s="18"/>
    </row>
    <row r="52" spans="2:15" ht="16.5" x14ac:dyDescent="0.25">
      <c r="C52" s="346" t="s">
        <v>2364</v>
      </c>
      <c r="D52" s="346"/>
      <c r="E52" s="346"/>
    </row>
    <row r="53" spans="2:15" ht="16.5" x14ac:dyDescent="0.25">
      <c r="B53" s="64" t="s">
        <v>2168</v>
      </c>
      <c r="C53" s="65"/>
      <c r="D53" s="64"/>
      <c r="E53" s="66"/>
      <c r="F53" s="64"/>
      <c r="G53" s="64"/>
      <c r="H53" s="18"/>
    </row>
    <row r="54" spans="2:15" ht="16.5" x14ac:dyDescent="0.25">
      <c r="B54" s="67"/>
      <c r="C54" s="67"/>
      <c r="D54" s="18"/>
      <c r="E54" s="68"/>
      <c r="F54" s="18"/>
      <c r="G54" s="68"/>
      <c r="H54" s="18"/>
    </row>
    <row r="55" spans="2:15" s="71" customFormat="1" ht="16.5" x14ac:dyDescent="0.25">
      <c r="B55" s="64" t="s">
        <v>2169</v>
      </c>
      <c r="C55" s="69"/>
      <c r="D55" s="64"/>
      <c r="E55" s="70"/>
      <c r="F55" s="64"/>
      <c r="G55" s="64"/>
      <c r="H55" s="64"/>
    </row>
    <row r="56" spans="2:15" s="71" customFormat="1" ht="16.5" x14ac:dyDescent="0.25">
      <c r="B56" s="64" t="s">
        <v>2169</v>
      </c>
      <c r="C56" s="69"/>
      <c r="D56" s="64"/>
      <c r="E56" s="70"/>
      <c r="F56" s="64"/>
      <c r="G56" s="64"/>
      <c r="H56" s="64"/>
    </row>
    <row r="57" spans="2:15" ht="15" customHeight="1" x14ac:dyDescent="0.25">
      <c r="B57" s="67"/>
      <c r="C57" s="67"/>
      <c r="D57" s="18"/>
      <c r="E57" s="68"/>
      <c r="F57" s="18"/>
      <c r="G57" s="68"/>
      <c r="H57" s="18"/>
    </row>
    <row r="58" spans="2:15" ht="16.5" x14ac:dyDescent="0.25">
      <c r="B58" s="64" t="s">
        <v>2170</v>
      </c>
      <c r="C58" s="72"/>
      <c r="D58" s="64"/>
      <c r="E58" s="66"/>
      <c r="F58" s="64"/>
      <c r="G58" s="64"/>
      <c r="H58" s="18"/>
      <c r="O58" s="71"/>
    </row>
    <row r="59" spans="2:15" s="71" customFormat="1" ht="16.5" x14ac:dyDescent="0.25">
      <c r="B59" s="64" t="s">
        <v>2170</v>
      </c>
      <c r="C59" s="69"/>
      <c r="D59" s="64"/>
      <c r="E59" s="66"/>
      <c r="F59" s="64"/>
      <c r="G59" s="64"/>
      <c r="H59" s="64"/>
    </row>
    <row r="60" spans="2:15" ht="16.5" x14ac:dyDescent="0.25">
      <c r="B60" s="64" t="s">
        <v>2170</v>
      </c>
      <c r="C60" s="69"/>
      <c r="D60" s="64"/>
      <c r="E60" s="70"/>
      <c r="F60" s="64"/>
      <c r="G60" s="64"/>
      <c r="H60" s="18"/>
    </row>
    <row r="61" spans="2:15" s="71" customFormat="1" ht="16.5" x14ac:dyDescent="0.25">
      <c r="B61" s="64" t="s">
        <v>2170</v>
      </c>
      <c r="C61" s="69"/>
      <c r="D61" s="64"/>
      <c r="E61" s="66"/>
      <c r="F61" s="64"/>
      <c r="G61" s="73"/>
      <c r="H61" s="64"/>
    </row>
    <row r="62" spans="2:15" ht="16.5" x14ac:dyDescent="0.25">
      <c r="B62" s="64" t="s">
        <v>2170</v>
      </c>
      <c r="C62" s="72"/>
      <c r="D62" s="64"/>
      <c r="E62" s="66"/>
      <c r="F62" s="64"/>
      <c r="G62" s="64"/>
      <c r="H62" s="18"/>
    </row>
    <row r="63" spans="2:15" ht="16.5" x14ac:dyDescent="0.25">
      <c r="B63" s="64" t="s">
        <v>2170</v>
      </c>
      <c r="C63" s="69"/>
      <c r="D63" s="64"/>
      <c r="E63" s="70"/>
      <c r="F63" s="64"/>
      <c r="G63" s="64"/>
      <c r="H63" s="18"/>
    </row>
    <row r="64" spans="2:15" s="71" customFormat="1" ht="16.5" x14ac:dyDescent="0.25">
      <c r="B64" s="64" t="s">
        <v>2170</v>
      </c>
      <c r="C64" s="69"/>
      <c r="D64" s="64"/>
      <c r="E64" s="66"/>
      <c r="F64" s="64"/>
      <c r="G64" s="73"/>
      <c r="H64" s="64"/>
    </row>
    <row r="65" spans="2:8" ht="16.5" x14ac:dyDescent="0.25">
      <c r="B65" s="64" t="s">
        <v>2170</v>
      </c>
      <c r="C65" s="72"/>
      <c r="D65" s="64"/>
      <c r="E65" s="66"/>
      <c r="F65" s="64"/>
      <c r="G65" s="64"/>
      <c r="H65" s="18"/>
    </row>
    <row r="66" spans="2:8" s="71" customFormat="1" ht="16.5" x14ac:dyDescent="0.25">
      <c r="B66" s="64" t="s">
        <v>2170</v>
      </c>
      <c r="C66" s="69"/>
      <c r="D66" s="64"/>
      <c r="E66" s="70"/>
      <c r="F66" s="64"/>
      <c r="G66" s="64"/>
      <c r="H66" s="64"/>
    </row>
    <row r="67" spans="2:8" s="71" customFormat="1" ht="16.5" x14ac:dyDescent="0.25">
      <c r="B67" s="64" t="s">
        <v>2170</v>
      </c>
      <c r="C67" s="69"/>
      <c r="D67" s="64"/>
      <c r="E67" s="66"/>
      <c r="F67" s="64"/>
      <c r="G67" s="73"/>
      <c r="H67" s="64"/>
    </row>
    <row r="68" spans="2:8" s="71" customFormat="1" ht="16.5" x14ac:dyDescent="0.25">
      <c r="B68" s="67"/>
      <c r="C68" s="67"/>
      <c r="D68" s="18"/>
      <c r="E68" s="68"/>
      <c r="F68" s="18"/>
      <c r="G68" s="68"/>
      <c r="H68" s="64"/>
    </row>
    <row r="69" spans="2:8" ht="16.5" x14ac:dyDescent="0.25">
      <c r="B69" s="64" t="s">
        <v>2171</v>
      </c>
      <c r="C69" s="65"/>
      <c r="D69" s="64"/>
      <c r="E69" s="66"/>
      <c r="F69" s="64"/>
      <c r="G69" s="64"/>
      <c r="H69" s="18"/>
    </row>
    <row r="70" spans="2:8" s="71" customFormat="1" ht="16.5" x14ac:dyDescent="0.25">
      <c r="B70" s="64" t="s">
        <v>2171</v>
      </c>
      <c r="C70" s="74"/>
      <c r="D70" s="64"/>
      <c r="E70" s="66"/>
      <c r="F70" s="64"/>
      <c r="G70" s="64"/>
      <c r="H70" s="64"/>
    </row>
    <row r="71" spans="2:8" s="71" customFormat="1" ht="16.5" x14ac:dyDescent="0.25">
      <c r="B71" s="64" t="s">
        <v>2171</v>
      </c>
      <c r="C71" s="74"/>
      <c r="D71" s="64"/>
      <c r="E71" s="66"/>
      <c r="F71" s="64"/>
      <c r="G71" s="64"/>
      <c r="H71" s="64"/>
    </row>
    <row r="72" spans="2:8" ht="16.5" x14ac:dyDescent="0.25">
      <c r="B72" s="64" t="s">
        <v>2171</v>
      </c>
      <c r="C72" s="74"/>
      <c r="D72" s="64"/>
      <c r="E72" s="66"/>
      <c r="F72" s="64"/>
      <c r="G72" s="64"/>
      <c r="H72" s="18"/>
    </row>
    <row r="73" spans="2:8" s="71" customFormat="1" ht="16.5" x14ac:dyDescent="0.25">
      <c r="B73" s="64" t="s">
        <v>2171</v>
      </c>
      <c r="C73" s="74"/>
      <c r="D73" s="64"/>
      <c r="E73" s="66"/>
      <c r="F73" s="64"/>
      <c r="G73" s="64"/>
      <c r="H73" s="64"/>
    </row>
    <row r="74" spans="2:8" s="71" customFormat="1" ht="16.5" x14ac:dyDescent="0.25">
      <c r="B74" s="64" t="s">
        <v>2171</v>
      </c>
      <c r="C74" s="75"/>
      <c r="D74" s="64"/>
      <c r="E74" s="66"/>
      <c r="F74" s="64"/>
      <c r="G74" s="64"/>
      <c r="H74" s="64"/>
    </row>
    <row r="75" spans="2:8" ht="16.5" x14ac:dyDescent="0.25">
      <c r="B75" s="64" t="s">
        <v>2171</v>
      </c>
      <c r="C75" s="74"/>
      <c r="D75" s="64"/>
      <c r="E75" s="66"/>
      <c r="F75" s="64"/>
      <c r="G75" s="64"/>
      <c r="H75" s="18"/>
    </row>
    <row r="76" spans="2:8" ht="16.5" x14ac:dyDescent="0.25">
      <c r="B76" s="64" t="s">
        <v>2171</v>
      </c>
      <c r="C76" s="74"/>
      <c r="D76" s="64"/>
      <c r="E76" s="66"/>
      <c r="F76" s="64"/>
      <c r="G76" s="64"/>
      <c r="H76" s="18"/>
    </row>
    <row r="77" spans="2:8" ht="16.5" x14ac:dyDescent="0.25">
      <c r="B77" s="64" t="s">
        <v>2171</v>
      </c>
      <c r="C77" s="76"/>
      <c r="D77" s="64"/>
      <c r="E77" s="66"/>
      <c r="F77" s="64"/>
      <c r="G77" s="64"/>
      <c r="H77" s="18"/>
    </row>
    <row r="78" spans="2:8" ht="16.5" x14ac:dyDescent="0.25">
      <c r="B78" s="64" t="s">
        <v>2171</v>
      </c>
      <c r="C78" s="74"/>
      <c r="D78" s="64"/>
      <c r="E78" s="77"/>
      <c r="F78" s="64"/>
      <c r="G78" s="64"/>
      <c r="H78" s="18"/>
    </row>
    <row r="79" spans="2:8" ht="16.5" x14ac:dyDescent="0.25">
      <c r="B79" s="64" t="s">
        <v>2171</v>
      </c>
      <c r="C79" s="78"/>
      <c r="D79" s="64"/>
      <c r="E79" s="66"/>
      <c r="F79" s="64"/>
      <c r="G79" s="64"/>
      <c r="H79" s="18"/>
    </row>
    <row r="80" spans="2:8" ht="16.5" x14ac:dyDescent="0.25">
      <c r="B80" s="64" t="s">
        <v>2171</v>
      </c>
      <c r="C80" s="74"/>
      <c r="D80" s="64"/>
      <c r="E80" s="66"/>
      <c r="F80" s="64"/>
      <c r="G80" s="64"/>
      <c r="H80" s="18"/>
    </row>
    <row r="81" spans="2:8" ht="16.5" x14ac:dyDescent="0.25">
      <c r="B81" s="64" t="s">
        <v>2171</v>
      </c>
      <c r="C81" s="74"/>
      <c r="D81" s="64"/>
      <c r="E81" s="66"/>
      <c r="F81" s="64"/>
      <c r="G81" s="64"/>
      <c r="H81" s="18"/>
    </row>
    <row r="82" spans="2:8" ht="16.5" x14ac:dyDescent="0.25">
      <c r="B82" s="64" t="s">
        <v>2171</v>
      </c>
      <c r="C82" s="74"/>
      <c r="D82" s="64"/>
      <c r="E82" s="66"/>
      <c r="F82" s="64"/>
      <c r="G82" s="64"/>
      <c r="H82" s="18"/>
    </row>
    <row r="83" spans="2:8" ht="16.5" x14ac:dyDescent="0.25">
      <c r="B83" s="64" t="s">
        <v>2171</v>
      </c>
      <c r="C83" s="74"/>
      <c r="D83" s="64"/>
      <c r="E83" s="66"/>
      <c r="F83" s="64"/>
      <c r="G83" s="64"/>
      <c r="H83" s="18"/>
    </row>
    <row r="84" spans="2:8" ht="16.5" x14ac:dyDescent="0.25">
      <c r="B84" s="64"/>
      <c r="C84" s="67"/>
      <c r="D84" s="79"/>
      <c r="E84" s="80"/>
      <c r="F84" s="79"/>
      <c r="G84" s="79"/>
      <c r="H84" s="18"/>
    </row>
    <row r="85" spans="2:8" ht="16.5" x14ac:dyDescent="0.25">
      <c r="B85" s="64"/>
      <c r="C85" s="69"/>
      <c r="D85" s="64"/>
      <c r="E85" s="81"/>
      <c r="F85" s="64"/>
      <c r="G85" s="64"/>
      <c r="H85" s="18"/>
    </row>
    <row r="86" spans="2:8" ht="16.5" x14ac:dyDescent="0.25">
      <c r="B86" s="64"/>
      <c r="C86" s="69"/>
      <c r="D86" s="64"/>
      <c r="E86" s="81"/>
      <c r="F86" s="64"/>
      <c r="G86" s="64"/>
      <c r="H86" s="18"/>
    </row>
    <row r="87" spans="2:8" ht="16.5" x14ac:dyDescent="0.25">
      <c r="B87" s="64"/>
      <c r="C87" s="69"/>
      <c r="D87" s="64"/>
      <c r="E87" s="81"/>
      <c r="F87" s="64"/>
      <c r="G87" s="64"/>
      <c r="H87" s="18"/>
    </row>
    <row r="88" spans="2:8" ht="16.5" x14ac:dyDescent="0.25">
      <c r="B88" s="64"/>
      <c r="C88" s="69"/>
      <c r="D88" s="64"/>
      <c r="E88" s="81"/>
      <c r="F88" s="64"/>
      <c r="G88" s="64"/>
      <c r="H88" s="18"/>
    </row>
    <row r="89" spans="2:8" s="71" customFormat="1" ht="16.5" x14ac:dyDescent="0.25">
      <c r="B89" s="67"/>
      <c r="C89" s="67"/>
      <c r="D89" s="79"/>
      <c r="E89" s="80"/>
      <c r="F89" s="79"/>
      <c r="G89" s="79"/>
      <c r="H89" s="64"/>
    </row>
    <row r="90" spans="2:8" ht="16.5" x14ac:dyDescent="0.25">
      <c r="B90" s="64" t="s">
        <v>2172</v>
      </c>
      <c r="C90" s="69"/>
      <c r="D90" s="64"/>
      <c r="E90" s="66"/>
      <c r="F90" s="64"/>
      <c r="G90" s="64"/>
      <c r="H90" s="18"/>
    </row>
    <row r="91" spans="2:8" ht="16.5" x14ac:dyDescent="0.25">
      <c r="B91" s="64" t="s">
        <v>2172</v>
      </c>
      <c r="C91" s="69"/>
      <c r="D91" s="64"/>
      <c r="E91" s="66"/>
      <c r="F91" s="64"/>
      <c r="G91" s="64"/>
      <c r="H91" s="18"/>
    </row>
    <row r="92" spans="2:8" ht="16.5" x14ac:dyDescent="0.25">
      <c r="B92" s="64" t="s">
        <v>2172</v>
      </c>
      <c r="C92" s="69"/>
      <c r="D92" s="64"/>
      <c r="E92" s="66"/>
      <c r="F92" s="64"/>
      <c r="G92" s="64"/>
      <c r="H92" s="18"/>
    </row>
    <row r="93" spans="2:8" ht="16.5" x14ac:dyDescent="0.25">
      <c r="B93" s="64" t="s">
        <v>2172</v>
      </c>
      <c r="C93" s="66"/>
      <c r="D93" s="64"/>
      <c r="E93" s="66"/>
      <c r="F93" s="64"/>
      <c r="G93" s="64"/>
      <c r="H93" s="18"/>
    </row>
    <row r="94" spans="2:8" ht="16.5" x14ac:dyDescent="0.25">
      <c r="B94" s="18"/>
      <c r="C94" s="49"/>
      <c r="D94" s="49"/>
      <c r="E94" s="49"/>
      <c r="F94" s="49"/>
      <c r="G94" s="18"/>
      <c r="H94" s="18"/>
    </row>
    <row r="95" spans="2:8" ht="16.5" x14ac:dyDescent="0.25">
      <c r="B95" s="18"/>
      <c r="H95" s="18"/>
    </row>
    <row r="103" ht="16.5" x14ac:dyDescent="0.25"/>
    <row r="104" ht="16.5" x14ac:dyDescent="0.25"/>
    <row r="105" ht="16.5" x14ac:dyDescent="0.25"/>
    <row r="106" ht="16.5"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12" zoomScale="80" zoomScaleNormal="80" workbookViewId="0">
      <selection activeCell="C23" sqref="C23"/>
    </sheetView>
  </sheetViews>
  <sheetFormatPr defaultColWidth="4" defaultRowHeight="24" customHeight="1" x14ac:dyDescent="0.25"/>
  <cols>
    <col min="1" max="1" width="4" style="17"/>
    <col min="2" max="2" width="4" style="17" hidden="1" customWidth="1"/>
    <col min="3" max="3" width="84.140625" style="17" customWidth="1"/>
    <col min="4" max="4" width="2.85546875" style="17" customWidth="1"/>
    <col min="5" max="5" width="85.7109375" style="17" bestFit="1" customWidth="1"/>
    <col min="6" max="6" width="2.85546875" style="17" customWidth="1"/>
    <col min="7" max="7" width="58.42578125" style="17" customWidth="1"/>
    <col min="8" max="10" width="4" style="17"/>
    <col min="11" max="11" width="9.5703125" style="17" bestFit="1" customWidth="1"/>
    <col min="12" max="14" width="4" style="17"/>
    <col min="15" max="15" width="42" style="17" bestFit="1" customWidth="1"/>
    <col min="16" max="16" width="50" style="17" customWidth="1"/>
    <col min="17" max="16384" width="4" style="17"/>
  </cols>
  <sheetData>
    <row r="1" spans="2:9" ht="15.75" hidden="1" customHeight="1" x14ac:dyDescent="0.25"/>
    <row r="2" spans="2:9" ht="16.5" hidden="1" x14ac:dyDescent="0.25">
      <c r="C2" s="18"/>
      <c r="E2" s="18"/>
    </row>
    <row r="3" spans="2:9" ht="16.5" hidden="1" x14ac:dyDescent="0.25">
      <c r="B3" s="18"/>
      <c r="C3" s="18"/>
      <c r="E3" s="19"/>
      <c r="G3" s="19" t="s">
        <v>2173</v>
      </c>
      <c r="H3" s="18"/>
    </row>
    <row r="4" spans="2:9" ht="16.5" hidden="1" x14ac:dyDescent="0.25">
      <c r="B4" s="18"/>
      <c r="C4" s="18"/>
      <c r="E4" s="19"/>
      <c r="G4" s="19" t="str">
        <f>Introduction!G4</f>
        <v>AAAA-MM-JJ</v>
      </c>
      <c r="H4" s="18"/>
    </row>
    <row r="5" spans="2:9" ht="16.5" hidden="1" x14ac:dyDescent="0.25">
      <c r="B5" s="18"/>
      <c r="H5" s="18"/>
    </row>
    <row r="6" spans="2:9" ht="16.5" hidden="1" x14ac:dyDescent="0.25">
      <c r="B6" s="18"/>
      <c r="H6" s="18"/>
    </row>
    <row r="7" spans="2:9" ht="16.5" x14ac:dyDescent="0.25">
      <c r="B7" s="18"/>
      <c r="H7" s="18"/>
    </row>
    <row r="8" spans="2:9" ht="16.5" x14ac:dyDescent="0.25">
      <c r="B8" s="18"/>
      <c r="C8" s="21" t="s">
        <v>2214</v>
      </c>
      <c r="D8" s="21"/>
      <c r="E8" s="21"/>
      <c r="F8" s="21"/>
      <c r="G8" s="21"/>
      <c r="H8" s="18"/>
    </row>
    <row r="9" spans="2:9" ht="19.5" customHeight="1" x14ac:dyDescent="0.25">
      <c r="B9" s="18"/>
      <c r="C9" s="82" t="s">
        <v>2174</v>
      </c>
      <c r="D9" s="83"/>
      <c r="E9" s="83"/>
      <c r="F9" s="83"/>
      <c r="G9" s="82"/>
      <c r="H9" s="18"/>
    </row>
    <row r="10" spans="2:9" ht="30.6" customHeight="1" x14ac:dyDescent="0.25">
      <c r="B10" s="18"/>
      <c r="C10" s="361" t="s">
        <v>2215</v>
      </c>
      <c r="D10" s="361"/>
      <c r="E10" s="361"/>
      <c r="F10" s="84"/>
      <c r="G10" s="363"/>
      <c r="H10" s="18"/>
    </row>
    <row r="11" spans="2:9" ht="31.5" customHeight="1" x14ac:dyDescent="0.25">
      <c r="B11" s="18"/>
      <c r="C11" s="362" t="s">
        <v>2107</v>
      </c>
      <c r="D11" s="362"/>
      <c r="E11" s="362"/>
      <c r="F11" s="84"/>
      <c r="G11" s="363"/>
      <c r="H11" s="18"/>
    </row>
    <row r="12" spans="2:9" ht="14.45" customHeight="1" x14ac:dyDescent="0.25">
      <c r="B12" s="18"/>
      <c r="C12" s="362" t="s">
        <v>2216</v>
      </c>
      <c r="D12" s="362"/>
      <c r="E12" s="362"/>
      <c r="F12" s="362"/>
      <c r="G12" s="363"/>
      <c r="H12" s="18"/>
    </row>
    <row r="13" spans="2:9" ht="14.1" customHeight="1" x14ac:dyDescent="0.3">
      <c r="B13" s="18"/>
      <c r="C13" s="85" t="s">
        <v>2217</v>
      </c>
      <c r="D13" s="85"/>
      <c r="E13" s="85"/>
      <c r="F13" s="85"/>
      <c r="G13" s="363"/>
      <c r="H13" s="86"/>
      <c r="I13" s="86"/>
    </row>
    <row r="14" spans="2:9" ht="16.5" x14ac:dyDescent="0.25">
      <c r="B14" s="18"/>
      <c r="D14" s="87"/>
      <c r="E14" s="87"/>
      <c r="H14" s="18"/>
    </row>
    <row r="15" spans="2:9" ht="33" x14ac:dyDescent="0.25">
      <c r="B15" s="18"/>
      <c r="C15" s="269" t="s">
        <v>2366</v>
      </c>
      <c r="D15" s="42"/>
      <c r="E15" s="45" t="s">
        <v>2067</v>
      </c>
      <c r="F15" s="42"/>
      <c r="G15" s="88" t="s">
        <v>2152</v>
      </c>
      <c r="H15" s="18"/>
    </row>
    <row r="16" spans="2:9" ht="16.5" x14ac:dyDescent="0.25">
      <c r="B16" s="18"/>
      <c r="D16" s="87"/>
      <c r="E16" s="87"/>
      <c r="H16" s="18"/>
    </row>
    <row r="17" spans="1:15" ht="24.75" thickBot="1" x14ac:dyDescent="0.3">
      <c r="B17" s="89"/>
      <c r="C17" s="90" t="s">
        <v>2175</v>
      </c>
      <c r="D17" s="91"/>
      <c r="E17" s="92"/>
      <c r="F17" s="91"/>
      <c r="G17" s="91"/>
      <c r="H17" s="18"/>
    </row>
    <row r="18" spans="1:15" ht="17.25" thickBot="1" x14ac:dyDescent="0.3">
      <c r="A18" s="93"/>
      <c r="B18" s="94"/>
      <c r="C18" s="95" t="s">
        <v>2176</v>
      </c>
      <c r="D18" s="96"/>
      <c r="E18" s="97" t="s">
        <v>2177</v>
      </c>
      <c r="F18" s="96"/>
      <c r="G18" s="98" t="s">
        <v>2178</v>
      </c>
      <c r="H18" s="18"/>
      <c r="I18" s="18"/>
      <c r="J18" s="18"/>
      <c r="K18" s="18"/>
      <c r="L18" s="18"/>
      <c r="M18" s="18"/>
      <c r="N18" s="18"/>
    </row>
    <row r="19" spans="1:15" ht="17.25" thickBot="1" x14ac:dyDescent="0.3">
      <c r="B19" s="99"/>
      <c r="C19" s="100" t="s">
        <v>2168</v>
      </c>
      <c r="D19" s="91"/>
      <c r="E19" s="101"/>
      <c r="F19" s="91"/>
      <c r="G19" s="101"/>
      <c r="H19" s="18"/>
      <c r="I19" s="18"/>
      <c r="J19" s="18"/>
      <c r="K19" s="18"/>
      <c r="L19" s="18"/>
      <c r="M19" s="18"/>
      <c r="N19" s="18"/>
    </row>
    <row r="20" spans="1:15" ht="16.5" x14ac:dyDescent="0.25">
      <c r="A20" s="71"/>
      <c r="B20" s="64" t="s">
        <v>2168</v>
      </c>
      <c r="C20" s="102" t="s">
        <v>2179</v>
      </c>
      <c r="D20" s="64"/>
      <c r="E20" s="270" t="s">
        <v>628</v>
      </c>
      <c r="F20" s="64"/>
      <c r="G20" s="103"/>
      <c r="H20" s="18"/>
      <c r="I20" s="18"/>
      <c r="K20" s="18"/>
      <c r="L20" s="18"/>
      <c r="M20" s="18"/>
      <c r="N20" s="18"/>
      <c r="O20" s="18"/>
    </row>
    <row r="21" spans="1:15" ht="16.5" x14ac:dyDescent="0.25">
      <c r="A21" s="71"/>
      <c r="B21" s="64" t="s">
        <v>2168</v>
      </c>
      <c r="C21" s="104" t="s">
        <v>2180</v>
      </c>
      <c r="D21" s="64"/>
      <c r="E21" s="105" t="str">
        <f>IFERROR(VLOOKUP($E$20,Table1_Country_codes_and_currencies[],3,FALSE),"")</f>
        <v>TGO</v>
      </c>
      <c r="F21" s="64"/>
      <c r="G21" s="103"/>
      <c r="H21" s="18"/>
      <c r="I21" s="18"/>
      <c r="J21" s="18"/>
      <c r="K21" s="18"/>
      <c r="L21" s="18"/>
      <c r="M21" s="18"/>
      <c r="N21" s="18"/>
    </row>
    <row r="22" spans="1:15" ht="16.5" x14ac:dyDescent="0.25">
      <c r="B22" s="64" t="s">
        <v>2168</v>
      </c>
      <c r="C22" s="104" t="s">
        <v>2181</v>
      </c>
      <c r="D22" s="64"/>
      <c r="E22" s="105" t="str">
        <f>IFERROR(VLOOKUP($E$20,Table1_Country_codes_and_currencies[],7,FALSE),"")</f>
        <v>Franc CFA d’Afrique de l’Ouest</v>
      </c>
      <c r="F22" s="64"/>
      <c r="G22" s="103"/>
      <c r="H22" s="18"/>
      <c r="I22" s="18"/>
      <c r="J22" s="18"/>
      <c r="K22" s="18"/>
      <c r="L22" s="18"/>
      <c r="M22" s="18"/>
      <c r="N22" s="18"/>
    </row>
    <row r="23" spans="1:15" ht="17.25" thickBot="1" x14ac:dyDescent="0.3">
      <c r="B23" s="64" t="s">
        <v>2168</v>
      </c>
      <c r="C23" s="106" t="s">
        <v>2182</v>
      </c>
      <c r="D23" s="107"/>
      <c r="E23" s="108" t="str">
        <f>IFERROR(VLOOKUP($E$20,Table1_Country_codes_and_currencies[],5,FALSE),"")</f>
        <v>XOF</v>
      </c>
      <c r="F23" s="107"/>
      <c r="G23" s="109"/>
      <c r="H23" s="18"/>
      <c r="I23" s="18"/>
      <c r="J23" s="18"/>
      <c r="K23" s="18"/>
      <c r="L23" s="18"/>
      <c r="M23" s="18"/>
      <c r="N23" s="18"/>
    </row>
    <row r="24" spans="1:15" ht="17.25" thickBot="1" x14ac:dyDescent="0.3">
      <c r="B24" s="99"/>
      <c r="C24" s="100" t="s">
        <v>2169</v>
      </c>
      <c r="D24" s="91"/>
      <c r="E24" s="101"/>
      <c r="F24" s="91"/>
      <c r="G24" s="101"/>
      <c r="H24" s="18"/>
      <c r="I24" s="18"/>
      <c r="J24" s="18"/>
      <c r="K24" s="18"/>
      <c r="L24" s="18"/>
      <c r="M24" s="18"/>
      <c r="N24" s="18"/>
    </row>
    <row r="25" spans="1:15" ht="16.5" x14ac:dyDescent="0.25">
      <c r="A25" s="71"/>
      <c r="B25" s="64" t="s">
        <v>2169</v>
      </c>
      <c r="C25" s="102" t="s">
        <v>2183</v>
      </c>
      <c r="D25" s="64"/>
      <c r="E25" s="271">
        <v>42736</v>
      </c>
      <c r="F25" s="64"/>
      <c r="G25" s="359" t="s">
        <v>2722</v>
      </c>
      <c r="H25" s="18"/>
      <c r="I25" s="18"/>
      <c r="J25" s="18"/>
      <c r="K25" s="18"/>
      <c r="L25" s="18"/>
      <c r="M25" s="18"/>
      <c r="N25" s="18"/>
    </row>
    <row r="26" spans="1:15" ht="17.25" thickBot="1" x14ac:dyDescent="0.3">
      <c r="A26" s="71"/>
      <c r="B26" s="64" t="s">
        <v>2169</v>
      </c>
      <c r="C26" s="110" t="s">
        <v>2184</v>
      </c>
      <c r="D26" s="107"/>
      <c r="E26" s="271">
        <v>43100</v>
      </c>
      <c r="F26" s="107"/>
      <c r="G26" s="360"/>
      <c r="H26" s="18"/>
      <c r="I26" s="18"/>
      <c r="J26" s="18"/>
      <c r="K26" s="18"/>
      <c r="L26" s="18"/>
      <c r="M26" s="18"/>
      <c r="N26" s="18"/>
    </row>
    <row r="27" spans="1:15" ht="17.25" thickBot="1" x14ac:dyDescent="0.3">
      <c r="B27" s="99"/>
      <c r="C27" s="100" t="s">
        <v>2170</v>
      </c>
      <c r="D27" s="91"/>
      <c r="E27" s="111"/>
      <c r="F27" s="91"/>
      <c r="G27" s="101"/>
      <c r="H27" s="18"/>
      <c r="I27" s="18"/>
      <c r="J27" s="18"/>
      <c r="K27" s="18"/>
      <c r="L27" s="18"/>
      <c r="M27" s="18"/>
      <c r="N27" s="18"/>
    </row>
    <row r="28" spans="1:15" ht="16.5" x14ac:dyDescent="0.25">
      <c r="B28" s="64" t="s">
        <v>2170</v>
      </c>
      <c r="C28" s="112" t="s">
        <v>2185</v>
      </c>
      <c r="D28" s="64"/>
      <c r="E28" s="270" t="s">
        <v>1473</v>
      </c>
      <c r="F28" s="64"/>
      <c r="G28" s="103"/>
      <c r="H28" s="18"/>
      <c r="I28" s="18"/>
      <c r="J28" s="18"/>
      <c r="K28" s="18"/>
      <c r="L28" s="18"/>
      <c r="M28" s="18"/>
      <c r="N28" s="18"/>
    </row>
    <row r="29" spans="1:15" ht="16.5" x14ac:dyDescent="0.25">
      <c r="A29" s="71"/>
      <c r="B29" s="64" t="s">
        <v>2170</v>
      </c>
      <c r="C29" s="102" t="s">
        <v>2186</v>
      </c>
      <c r="D29" s="64"/>
      <c r="E29" s="272" t="s">
        <v>2682</v>
      </c>
      <c r="F29" s="64"/>
      <c r="G29" s="103"/>
      <c r="H29" s="18"/>
      <c r="I29" s="18"/>
      <c r="J29" s="18"/>
      <c r="K29" s="18"/>
      <c r="L29" s="18"/>
      <c r="M29" s="18"/>
      <c r="N29" s="18"/>
    </row>
    <row r="30" spans="1:15" ht="16.5" x14ac:dyDescent="0.25">
      <c r="B30" s="64" t="s">
        <v>2170</v>
      </c>
      <c r="C30" s="102" t="s">
        <v>2187</v>
      </c>
      <c r="D30" s="64"/>
      <c r="E30" s="273">
        <v>43453</v>
      </c>
      <c r="F30" s="64"/>
      <c r="G30" s="103"/>
      <c r="H30" s="18"/>
      <c r="I30" s="18"/>
      <c r="J30" s="18"/>
      <c r="K30" s="18"/>
      <c r="L30" s="18"/>
      <c r="M30" s="18"/>
      <c r="N30" s="18"/>
    </row>
    <row r="31" spans="1:15" ht="16.5" x14ac:dyDescent="0.25">
      <c r="A31" s="71"/>
      <c r="B31" s="64" t="s">
        <v>2170</v>
      </c>
      <c r="C31" s="102" t="s">
        <v>2188</v>
      </c>
      <c r="D31" s="64"/>
      <c r="E31" s="342" t="s">
        <v>2684</v>
      </c>
      <c r="F31" s="64"/>
      <c r="G31" s="103"/>
      <c r="H31" s="18"/>
      <c r="I31" s="18"/>
      <c r="J31" s="18"/>
      <c r="K31" s="18"/>
      <c r="L31" s="18"/>
      <c r="M31" s="18"/>
      <c r="N31" s="18"/>
    </row>
    <row r="32" spans="1:15" ht="33" x14ac:dyDescent="0.25">
      <c r="B32" s="64" t="s">
        <v>2170</v>
      </c>
      <c r="C32" s="113" t="s">
        <v>2114</v>
      </c>
      <c r="D32" s="114"/>
      <c r="E32" s="272" t="s">
        <v>969</v>
      </c>
      <c r="F32" s="114"/>
      <c r="G32" s="115"/>
      <c r="H32" s="18"/>
      <c r="I32" s="18"/>
      <c r="J32" s="18"/>
      <c r="K32" s="18"/>
      <c r="L32" s="18"/>
      <c r="M32" s="18"/>
      <c r="N32" s="18"/>
    </row>
    <row r="33" spans="1:14" ht="33" x14ac:dyDescent="0.25">
      <c r="B33" s="64" t="s">
        <v>2170</v>
      </c>
      <c r="C33" s="102" t="s">
        <v>2189</v>
      </c>
      <c r="D33" s="64"/>
      <c r="E33" s="273">
        <v>43453</v>
      </c>
      <c r="F33" s="64"/>
      <c r="G33" s="329" t="s">
        <v>2683</v>
      </c>
      <c r="H33" s="18"/>
      <c r="I33" s="18"/>
      <c r="J33" s="18"/>
      <c r="K33" s="18"/>
      <c r="L33" s="18"/>
      <c r="M33" s="18"/>
      <c r="N33" s="18"/>
    </row>
    <row r="34" spans="1:14" ht="16.5" x14ac:dyDescent="0.25">
      <c r="A34" s="71"/>
      <c r="B34" s="64" t="s">
        <v>2170</v>
      </c>
      <c r="C34" s="102" t="s">
        <v>2190</v>
      </c>
      <c r="D34" s="64"/>
      <c r="E34" s="330" t="s">
        <v>2684</v>
      </c>
      <c r="F34" s="64"/>
      <c r="G34" s="116"/>
      <c r="H34" s="18"/>
      <c r="I34" s="18"/>
      <c r="J34" s="18"/>
      <c r="K34" s="18"/>
      <c r="L34" s="18"/>
      <c r="M34" s="18"/>
      <c r="N34" s="18"/>
    </row>
    <row r="35" spans="1:14" ht="16.5" x14ac:dyDescent="0.25">
      <c r="B35" s="64" t="s">
        <v>2170</v>
      </c>
      <c r="C35" s="113" t="s">
        <v>2191</v>
      </c>
      <c r="D35" s="114"/>
      <c r="E35" s="272" t="s">
        <v>1505</v>
      </c>
      <c r="F35" s="117"/>
      <c r="G35" s="118"/>
      <c r="H35" s="18"/>
      <c r="I35" s="18"/>
      <c r="J35" s="18"/>
      <c r="K35" s="18"/>
      <c r="L35" s="18"/>
      <c r="M35" s="18"/>
      <c r="N35" s="18"/>
    </row>
    <row r="36" spans="1:14" ht="16.5" x14ac:dyDescent="0.25">
      <c r="A36" s="71"/>
      <c r="B36" s="64" t="s">
        <v>2170</v>
      </c>
      <c r="C36" s="102" t="s">
        <v>2192</v>
      </c>
      <c r="D36" s="64"/>
      <c r="E36" s="273"/>
      <c r="F36" s="64"/>
      <c r="G36" s="103"/>
      <c r="H36" s="18"/>
      <c r="I36" s="18"/>
      <c r="J36" s="18"/>
      <c r="K36" s="18"/>
      <c r="L36" s="18"/>
      <c r="M36" s="18"/>
      <c r="N36" s="18"/>
    </row>
    <row r="37" spans="1:14" ht="17.25" thickBot="1" x14ac:dyDescent="0.3">
      <c r="A37" s="71"/>
      <c r="B37" s="64" t="s">
        <v>2170</v>
      </c>
      <c r="C37" s="102" t="s">
        <v>2193</v>
      </c>
      <c r="D37" s="119"/>
      <c r="E37" s="274"/>
      <c r="F37" s="107"/>
      <c r="G37" s="120"/>
      <c r="H37" s="121"/>
      <c r="I37" s="121"/>
      <c r="J37" s="18"/>
      <c r="K37" s="18"/>
      <c r="L37" s="18"/>
      <c r="M37" s="18"/>
      <c r="N37" s="18"/>
    </row>
    <row r="38" spans="1:14" ht="15.95" customHeight="1" thickBot="1" x14ac:dyDescent="0.3">
      <c r="A38" s="18"/>
      <c r="C38" s="303" t="s">
        <v>2194</v>
      </c>
      <c r="D38" s="122"/>
      <c r="E38" s="66"/>
      <c r="F38" s="123"/>
      <c r="G38" s="73"/>
      <c r="H38" s="121"/>
      <c r="I38" s="121"/>
    </row>
    <row r="39" spans="1:14" ht="16.5" x14ac:dyDescent="0.25">
      <c r="A39" s="64"/>
      <c r="B39" s="67"/>
      <c r="C39" s="124" t="s">
        <v>2195</v>
      </c>
      <c r="D39" s="125"/>
      <c r="E39" s="275" t="s">
        <v>1506</v>
      </c>
      <c r="F39" s="121"/>
      <c r="G39" s="126"/>
      <c r="H39" s="121"/>
      <c r="I39" s="121"/>
      <c r="J39" s="18"/>
      <c r="K39" s="18"/>
      <c r="L39" s="18"/>
      <c r="M39" s="18"/>
      <c r="N39" s="18"/>
    </row>
    <row r="40" spans="1:14" ht="99.75" thickBot="1" x14ac:dyDescent="0.3">
      <c r="A40" s="18"/>
      <c r="B40" s="64" t="s">
        <v>2171</v>
      </c>
      <c r="C40" s="127" t="s">
        <v>2196</v>
      </c>
      <c r="D40" s="128"/>
      <c r="E40" s="330" t="s">
        <v>2685</v>
      </c>
      <c r="F40" s="129"/>
      <c r="G40" s="329" t="s">
        <v>2686</v>
      </c>
      <c r="H40" s="121"/>
      <c r="I40" s="121"/>
      <c r="J40" s="18"/>
      <c r="K40" s="18"/>
      <c r="L40" s="18"/>
      <c r="M40" s="18"/>
      <c r="N40" s="18"/>
    </row>
    <row r="41" spans="1:14" ht="18" customHeight="1" thickBot="1" x14ac:dyDescent="0.3">
      <c r="A41" s="71"/>
      <c r="B41" s="64" t="s">
        <v>2171</v>
      </c>
      <c r="C41" s="100" t="s">
        <v>2171</v>
      </c>
      <c r="D41" s="91"/>
      <c r="E41" s="130"/>
      <c r="F41" s="91"/>
      <c r="G41" s="130"/>
      <c r="H41" s="18"/>
      <c r="I41" s="18"/>
    </row>
    <row r="42" spans="1:14" ht="15.6" customHeight="1" x14ac:dyDescent="0.25">
      <c r="B42" s="64" t="s">
        <v>2171</v>
      </c>
      <c r="C42" s="104" t="s">
        <v>2197</v>
      </c>
      <c r="D42" s="64"/>
      <c r="E42" s="105"/>
      <c r="F42" s="64"/>
      <c r="G42" s="64"/>
      <c r="H42" s="18"/>
      <c r="I42" s="18"/>
    </row>
    <row r="43" spans="1:14" ht="16.5" customHeight="1" x14ac:dyDescent="0.25">
      <c r="A43" s="71"/>
      <c r="B43" s="64" t="s">
        <v>2171</v>
      </c>
      <c r="C43" s="131" t="s">
        <v>1492</v>
      </c>
      <c r="D43" s="64"/>
      <c r="E43" s="272" t="s">
        <v>1473</v>
      </c>
      <c r="F43" s="64"/>
      <c r="G43" s="116"/>
      <c r="H43" s="121"/>
      <c r="I43" s="121"/>
      <c r="J43" s="18"/>
      <c r="K43" s="18"/>
    </row>
    <row r="44" spans="1:14" ht="16.5" customHeight="1" x14ac:dyDescent="0.25">
      <c r="A44" s="71"/>
      <c r="B44" s="64" t="s">
        <v>2171</v>
      </c>
      <c r="C44" s="131" t="s">
        <v>1498</v>
      </c>
      <c r="D44" s="64"/>
      <c r="E44" s="272" t="s">
        <v>1473</v>
      </c>
      <c r="F44" s="64"/>
      <c r="G44" s="116"/>
      <c r="H44" s="121"/>
      <c r="I44" s="121"/>
      <c r="J44" s="18"/>
      <c r="K44" s="18"/>
    </row>
    <row r="45" spans="1:14" ht="15.6" customHeight="1" x14ac:dyDescent="0.25">
      <c r="B45" s="64" t="s">
        <v>2171</v>
      </c>
      <c r="C45" s="131" t="s">
        <v>2198</v>
      </c>
      <c r="D45" s="64"/>
      <c r="E45" s="272" t="s">
        <v>1473</v>
      </c>
      <c r="F45" s="64"/>
      <c r="G45" s="116"/>
      <c r="H45" s="121"/>
      <c r="I45" s="121"/>
      <c r="J45" s="18"/>
      <c r="K45" s="18"/>
    </row>
    <row r="46" spans="1:14" ht="18" customHeight="1" x14ac:dyDescent="0.25">
      <c r="B46" s="64" t="s">
        <v>2171</v>
      </c>
      <c r="C46" s="131" t="s">
        <v>2115</v>
      </c>
      <c r="D46" s="64"/>
      <c r="E46" s="272" t="s">
        <v>1473</v>
      </c>
      <c r="F46" s="64"/>
      <c r="G46" s="116"/>
      <c r="H46" s="18"/>
    </row>
    <row r="47" spans="1:14" ht="16.5" x14ac:dyDescent="0.25">
      <c r="B47" s="64" t="s">
        <v>2171</v>
      </c>
      <c r="C47" s="132" t="s">
        <v>2199</v>
      </c>
      <c r="D47" s="64"/>
      <c r="E47" s="272" t="s">
        <v>1473</v>
      </c>
      <c r="F47" s="64"/>
      <c r="G47" s="116" t="s">
        <v>2687</v>
      </c>
      <c r="H47" s="18"/>
    </row>
    <row r="48" spans="1:14" ht="16.5" x14ac:dyDescent="0.25">
      <c r="B48" s="64" t="s">
        <v>2171</v>
      </c>
      <c r="C48" s="131" t="s">
        <v>2112</v>
      </c>
      <c r="D48" s="64"/>
      <c r="E48" s="272">
        <v>9</v>
      </c>
      <c r="F48" s="64"/>
      <c r="G48" s="116"/>
      <c r="H48" s="121"/>
      <c r="I48" s="121"/>
      <c r="J48" s="18"/>
      <c r="K48" s="18"/>
    </row>
    <row r="49" spans="1:15" ht="16.5" x14ac:dyDescent="0.25">
      <c r="B49" s="64" t="s">
        <v>2171</v>
      </c>
      <c r="C49" s="131" t="s">
        <v>2113</v>
      </c>
      <c r="D49" s="133"/>
      <c r="E49" s="272">
        <v>23</v>
      </c>
      <c r="F49" s="64"/>
      <c r="G49" s="134"/>
      <c r="H49" s="121"/>
      <c r="I49" s="121"/>
      <c r="J49" s="18"/>
      <c r="K49" s="18"/>
    </row>
    <row r="50" spans="1:15" ht="16.5" x14ac:dyDescent="0.25">
      <c r="B50" s="64" t="s">
        <v>2171</v>
      </c>
      <c r="C50" s="135" t="s">
        <v>2218</v>
      </c>
      <c r="D50" s="64"/>
      <c r="E50" s="276" t="s">
        <v>1172</v>
      </c>
      <c r="F50" s="114"/>
      <c r="G50" s="116"/>
      <c r="H50" s="121"/>
      <c r="I50" s="121"/>
      <c r="J50" s="18"/>
      <c r="K50" s="18"/>
    </row>
    <row r="51" spans="1:15" ht="16.5" x14ac:dyDescent="0.25">
      <c r="B51" s="64" t="s">
        <v>2171</v>
      </c>
      <c r="C51" s="136" t="s">
        <v>2200</v>
      </c>
      <c r="D51" s="64"/>
      <c r="E51" s="277">
        <v>591.15200000000004</v>
      </c>
      <c r="F51" s="64"/>
      <c r="G51" s="116" t="s">
        <v>2723</v>
      </c>
      <c r="H51" s="121"/>
      <c r="I51" s="121"/>
      <c r="J51" s="18"/>
      <c r="K51" s="18"/>
    </row>
    <row r="52" spans="1:15" ht="16.5" x14ac:dyDescent="0.25">
      <c r="B52" s="64" t="s">
        <v>2171</v>
      </c>
      <c r="C52" s="137" t="s">
        <v>2111</v>
      </c>
      <c r="D52" s="138"/>
      <c r="E52" s="308" t="s">
        <v>2527</v>
      </c>
      <c r="F52" s="138"/>
      <c r="G52" s="116"/>
      <c r="H52" s="121"/>
      <c r="I52" s="121"/>
      <c r="J52" s="18"/>
      <c r="K52" s="18"/>
    </row>
    <row r="53" spans="1:15" s="93" customFormat="1" ht="25.5" customHeight="1" x14ac:dyDescent="0.25">
      <c r="A53" s="17"/>
      <c r="B53" s="64" t="s">
        <v>2171</v>
      </c>
      <c r="C53" s="139" t="s">
        <v>2219</v>
      </c>
      <c r="D53" s="64"/>
      <c r="E53" s="140"/>
      <c r="F53" s="64"/>
      <c r="G53" s="115"/>
      <c r="H53" s="18"/>
      <c r="I53" s="17"/>
    </row>
    <row r="54" spans="1:15" ht="15.6" customHeight="1" x14ac:dyDescent="0.25">
      <c r="B54" s="64" t="s">
        <v>2171</v>
      </c>
      <c r="C54" s="131" t="s">
        <v>2201</v>
      </c>
      <c r="D54" s="64"/>
      <c r="E54" s="272" t="s">
        <v>1473</v>
      </c>
      <c r="F54" s="64"/>
      <c r="G54" s="116"/>
      <c r="H54" s="18"/>
    </row>
    <row r="55" spans="1:15" s="71" customFormat="1" ht="16.5" x14ac:dyDescent="0.25">
      <c r="A55" s="17"/>
      <c r="B55" s="64"/>
      <c r="C55" s="131" t="s">
        <v>2202</v>
      </c>
      <c r="D55" s="64"/>
      <c r="E55" s="272" t="s">
        <v>1473</v>
      </c>
      <c r="F55" s="64"/>
      <c r="G55" s="116"/>
      <c r="H55" s="18"/>
      <c r="I55" s="17"/>
    </row>
    <row r="56" spans="1:15" s="71" customFormat="1" ht="15.6" customHeight="1" x14ac:dyDescent="0.25">
      <c r="A56" s="17"/>
      <c r="B56" s="64"/>
      <c r="C56" s="131" t="s">
        <v>2203</v>
      </c>
      <c r="D56" s="64"/>
      <c r="E56" s="272" t="s">
        <v>1473</v>
      </c>
      <c r="F56" s="64"/>
      <c r="G56" s="116"/>
      <c r="H56" s="94"/>
      <c r="I56" s="93"/>
    </row>
    <row r="57" spans="1:15" ht="17.25" thickBot="1" x14ac:dyDescent="0.3">
      <c r="B57" s="64"/>
      <c r="C57" s="141" t="s">
        <v>2204</v>
      </c>
      <c r="D57" s="107"/>
      <c r="E57" s="272" t="s">
        <v>2525</v>
      </c>
      <c r="F57" s="107"/>
      <c r="G57" s="142"/>
      <c r="H57" s="18"/>
    </row>
    <row r="58" spans="1:15" ht="17.25" thickBot="1" x14ac:dyDescent="0.3">
      <c r="B58" s="64"/>
      <c r="C58" s="143" t="s">
        <v>2205</v>
      </c>
      <c r="D58" s="144"/>
      <c r="E58" s="145">
        <f>SUM(E59:E62)</f>
        <v>1</v>
      </c>
      <c r="F58" s="144"/>
      <c r="G58" s="144"/>
      <c r="H58" s="64"/>
      <c r="I58" s="71"/>
    </row>
    <row r="59" spans="1:15" ht="16.5" x14ac:dyDescent="0.25">
      <c r="B59" s="64"/>
      <c r="C59" s="102" t="s">
        <v>2206</v>
      </c>
      <c r="D59" s="64"/>
      <c r="E59" s="146">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6.6666666666666666E-2</v>
      </c>
      <c r="F59" s="64"/>
      <c r="G59" s="147" t="s">
        <v>2207</v>
      </c>
      <c r="H59" s="64"/>
      <c r="I59" s="71"/>
      <c r="K59" s="148"/>
    </row>
    <row r="60" spans="1:15" s="71" customFormat="1" ht="16.5" x14ac:dyDescent="0.25">
      <c r="B60" s="99"/>
      <c r="C60" s="102" t="s">
        <v>2208</v>
      </c>
      <c r="D60" s="64"/>
      <c r="E60" s="146">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0.6</v>
      </c>
      <c r="F60" s="64"/>
      <c r="G60" s="147" t="s">
        <v>2207</v>
      </c>
      <c r="H60" s="18"/>
      <c r="I60" s="17"/>
      <c r="K60" s="148"/>
    </row>
    <row r="61" spans="1:15" s="71" customFormat="1" ht="16.5" x14ac:dyDescent="0.25">
      <c r="A61" s="17"/>
      <c r="B61" s="64" t="s">
        <v>2172</v>
      </c>
      <c r="C61" s="102" t="s">
        <v>1500</v>
      </c>
      <c r="D61" s="64"/>
      <c r="E61" s="146">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0.1</v>
      </c>
      <c r="F61" s="64"/>
      <c r="G61" s="147" t="s">
        <v>2207</v>
      </c>
      <c r="H61" s="18"/>
      <c r="I61" s="17"/>
      <c r="K61" s="148"/>
    </row>
    <row r="62" spans="1:15" ht="15" customHeight="1" thickBot="1" x14ac:dyDescent="0.3">
      <c r="B62" s="64" t="s">
        <v>2172</v>
      </c>
      <c r="C62" s="102" t="s">
        <v>2209</v>
      </c>
      <c r="D62" s="64"/>
      <c r="E62" s="146">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0.23333333333333334</v>
      </c>
      <c r="F62" s="64"/>
      <c r="G62" s="147" t="s">
        <v>2207</v>
      </c>
      <c r="H62" s="18"/>
      <c r="K62" s="148"/>
    </row>
    <row r="63" spans="1:15" ht="17.25" thickBot="1" x14ac:dyDescent="0.3">
      <c r="B63" s="64" t="s">
        <v>2172</v>
      </c>
      <c r="C63" s="149" t="s">
        <v>2210</v>
      </c>
      <c r="D63" s="150"/>
      <c r="E63" s="151"/>
      <c r="F63" s="150"/>
      <c r="G63" s="150"/>
      <c r="H63" s="64"/>
      <c r="I63" s="71"/>
      <c r="O63" s="71"/>
    </row>
    <row r="64" spans="1:15" s="71" customFormat="1" ht="16.5" x14ac:dyDescent="0.25">
      <c r="A64" s="17"/>
      <c r="B64" s="64" t="s">
        <v>2172</v>
      </c>
      <c r="C64" s="102" t="s">
        <v>2211</v>
      </c>
      <c r="D64" s="64"/>
      <c r="E64" s="270" t="s">
        <v>2528</v>
      </c>
      <c r="F64" s="64"/>
      <c r="G64" s="103"/>
      <c r="H64" s="64"/>
    </row>
    <row r="65" spans="1:9" ht="16.5" x14ac:dyDescent="0.25">
      <c r="B65" s="18"/>
      <c r="C65" s="102" t="s">
        <v>2212</v>
      </c>
      <c r="D65" s="64"/>
      <c r="E65" s="270" t="s">
        <v>2529</v>
      </c>
      <c r="F65" s="64"/>
      <c r="G65" s="103"/>
      <c r="H65" s="18"/>
    </row>
    <row r="66" spans="1:9" ht="12.75" customHeight="1" x14ac:dyDescent="0.25">
      <c r="B66" s="18"/>
      <c r="C66" s="102" t="s">
        <v>2213</v>
      </c>
      <c r="D66" s="64"/>
      <c r="E66" s="309" t="s">
        <v>2530</v>
      </c>
      <c r="F66" s="64"/>
      <c r="G66" s="103"/>
      <c r="H66" s="18"/>
    </row>
    <row r="67" spans="1:9" ht="18.75" customHeight="1" thickBot="1" x14ac:dyDescent="0.3">
      <c r="B67" s="18"/>
      <c r="C67" s="152"/>
      <c r="D67" s="107"/>
      <c r="E67" s="108"/>
      <c r="F67" s="107"/>
      <c r="G67" s="119"/>
      <c r="H67" s="64"/>
      <c r="I67" s="71"/>
    </row>
    <row r="68" spans="1:9" s="71" customFormat="1" ht="17.25" customHeight="1" x14ac:dyDescent="0.25">
      <c r="A68" s="17"/>
      <c r="B68" s="17"/>
      <c r="C68" s="49"/>
      <c r="D68" s="49"/>
      <c r="E68" s="49"/>
      <c r="F68" s="49"/>
      <c r="G68" s="18"/>
      <c r="H68" s="18"/>
      <c r="I68" s="17"/>
    </row>
    <row r="69" spans="1:9" ht="17.25" hidden="1" customHeight="1" thickBot="1" x14ac:dyDescent="0.35">
      <c r="B69" s="18"/>
      <c r="C69" s="350" t="s">
        <v>2163</v>
      </c>
      <c r="D69" s="350"/>
      <c r="E69" s="350"/>
      <c r="F69" s="350"/>
      <c r="G69" s="350"/>
      <c r="H69" s="18"/>
    </row>
    <row r="70" spans="1:9" ht="24" hidden="1" customHeight="1" thickBot="1" x14ac:dyDescent="0.35">
      <c r="B70" s="18"/>
      <c r="C70" s="351" t="s">
        <v>2164</v>
      </c>
      <c r="D70" s="351"/>
      <c r="E70" s="351"/>
      <c r="F70" s="351"/>
      <c r="G70" s="351"/>
      <c r="H70" s="18"/>
    </row>
    <row r="71" spans="1:9" ht="19.5" hidden="1" customHeight="1" thickBot="1" x14ac:dyDescent="0.35">
      <c r="C71" s="350" t="s">
        <v>2165</v>
      </c>
      <c r="D71" s="350"/>
      <c r="E71" s="350"/>
      <c r="F71" s="350"/>
      <c r="G71" s="350"/>
    </row>
    <row r="72" spans="1:9" ht="18.75" hidden="1" customHeight="1" thickBot="1" x14ac:dyDescent="0.35">
      <c r="C72" s="344" t="s">
        <v>2166</v>
      </c>
      <c r="D72" s="344"/>
      <c r="E72" s="344"/>
      <c r="F72" s="344"/>
      <c r="G72" s="344"/>
    </row>
    <row r="73" spans="1:9" ht="17.25" thickBot="1" x14ac:dyDescent="0.3">
      <c r="B73" s="64" t="s">
        <v>2171</v>
      </c>
      <c r="C73" s="62"/>
      <c r="D73" s="62"/>
      <c r="E73" s="62"/>
      <c r="F73" s="62"/>
      <c r="G73" s="63"/>
      <c r="H73" s="64"/>
      <c r="I73" s="71"/>
    </row>
    <row r="74" spans="1:9" s="71" customFormat="1" ht="16.5" x14ac:dyDescent="0.25">
      <c r="B74" s="64" t="s">
        <v>2171</v>
      </c>
      <c r="C74" s="345" t="s">
        <v>2220</v>
      </c>
      <c r="D74" s="345"/>
      <c r="E74" s="345"/>
      <c r="F74" s="17"/>
      <c r="G74" s="18"/>
      <c r="H74" s="64"/>
    </row>
    <row r="75" spans="1:9" s="71" customFormat="1" ht="16.5" x14ac:dyDescent="0.25">
      <c r="B75" s="64" t="s">
        <v>2171</v>
      </c>
      <c r="C75" s="346" t="s">
        <v>2364</v>
      </c>
      <c r="D75" s="346"/>
      <c r="E75" s="346"/>
      <c r="F75" s="17"/>
      <c r="G75" s="17"/>
      <c r="H75" s="64"/>
    </row>
    <row r="76" spans="1:9" ht="16.5" x14ac:dyDescent="0.25">
      <c r="B76" s="64" t="s">
        <v>2171</v>
      </c>
      <c r="C76" s="65"/>
      <c r="D76" s="64"/>
      <c r="E76" s="66"/>
      <c r="F76" s="64"/>
      <c r="G76" s="64"/>
      <c r="H76" s="18"/>
    </row>
    <row r="77" spans="1:9" s="71" customFormat="1" ht="16.5" x14ac:dyDescent="0.25">
      <c r="B77" s="64" t="s">
        <v>2171</v>
      </c>
      <c r="C77" s="74"/>
      <c r="D77" s="64"/>
      <c r="E77" s="66"/>
      <c r="F77" s="64"/>
      <c r="G77" s="64"/>
      <c r="H77" s="64"/>
    </row>
    <row r="78" spans="1:9" s="71" customFormat="1" ht="16.5" x14ac:dyDescent="0.25">
      <c r="B78" s="64" t="s">
        <v>2171</v>
      </c>
      <c r="C78" s="74"/>
      <c r="D78" s="64"/>
      <c r="E78" s="66"/>
      <c r="F78" s="64"/>
      <c r="G78" s="64"/>
      <c r="H78" s="64"/>
    </row>
    <row r="79" spans="1:9" ht="16.5" x14ac:dyDescent="0.25">
      <c r="B79" s="64" t="s">
        <v>2171</v>
      </c>
      <c r="C79" s="74"/>
      <c r="D79" s="64"/>
      <c r="E79" s="66"/>
      <c r="F79" s="64"/>
      <c r="G79" s="64"/>
      <c r="H79" s="18"/>
    </row>
    <row r="80" spans="1:9" ht="16.5" x14ac:dyDescent="0.25">
      <c r="B80" s="64" t="s">
        <v>2171</v>
      </c>
      <c r="C80" s="74"/>
      <c r="D80" s="64"/>
      <c r="E80" s="66"/>
      <c r="F80" s="64"/>
      <c r="G80" s="64"/>
      <c r="H80" s="64"/>
      <c r="I80" s="71"/>
    </row>
    <row r="81" spans="2:9" ht="16.5" x14ac:dyDescent="0.25">
      <c r="B81" s="64" t="s">
        <v>2171</v>
      </c>
      <c r="C81" s="75"/>
      <c r="D81" s="64"/>
      <c r="E81" s="66"/>
      <c r="F81" s="64"/>
      <c r="G81" s="64"/>
      <c r="H81" s="64"/>
      <c r="I81" s="71"/>
    </row>
    <row r="82" spans="2:9" ht="16.5" x14ac:dyDescent="0.25">
      <c r="B82" s="64" t="s">
        <v>2171</v>
      </c>
      <c r="C82" s="74"/>
      <c r="D82" s="64"/>
      <c r="E82" s="66"/>
      <c r="F82" s="64"/>
      <c r="G82" s="64"/>
      <c r="H82" s="18"/>
    </row>
    <row r="83" spans="2:9" ht="16.5" x14ac:dyDescent="0.25">
      <c r="B83" s="64" t="s">
        <v>2171</v>
      </c>
      <c r="C83" s="74"/>
      <c r="D83" s="64"/>
      <c r="E83" s="66"/>
      <c r="F83" s="64"/>
      <c r="G83" s="64"/>
      <c r="H83" s="18"/>
    </row>
    <row r="84" spans="2:9" ht="16.5" x14ac:dyDescent="0.25">
      <c r="B84" s="64" t="s">
        <v>2171</v>
      </c>
      <c r="C84" s="76"/>
      <c r="D84" s="64"/>
      <c r="E84" s="66"/>
      <c r="F84" s="64"/>
      <c r="G84" s="64"/>
      <c r="H84" s="18"/>
    </row>
    <row r="85" spans="2:9" ht="16.5" x14ac:dyDescent="0.25">
      <c r="B85" s="64" t="s">
        <v>2171</v>
      </c>
      <c r="C85" s="74"/>
      <c r="D85" s="64"/>
      <c r="E85" s="77"/>
      <c r="F85" s="64"/>
      <c r="G85" s="64"/>
      <c r="H85" s="18"/>
    </row>
    <row r="86" spans="2:9" ht="16.5" x14ac:dyDescent="0.25">
      <c r="B86" s="64" t="s">
        <v>2171</v>
      </c>
      <c r="C86" s="78"/>
      <c r="D86" s="64"/>
      <c r="E86" s="66"/>
      <c r="F86" s="64"/>
      <c r="G86" s="64"/>
      <c r="H86" s="18"/>
    </row>
    <row r="87" spans="2:9" ht="16.5" x14ac:dyDescent="0.25">
      <c r="B87" s="64" t="s">
        <v>2171</v>
      </c>
      <c r="C87" s="74"/>
      <c r="D87" s="64"/>
      <c r="E87" s="66"/>
      <c r="F87" s="64"/>
      <c r="G87" s="64"/>
      <c r="H87" s="18"/>
    </row>
    <row r="88" spans="2:9" ht="16.5" x14ac:dyDescent="0.25">
      <c r="B88" s="64"/>
      <c r="C88" s="74"/>
      <c r="D88" s="64"/>
      <c r="E88" s="66"/>
      <c r="F88" s="64"/>
      <c r="G88" s="64"/>
      <c r="H88" s="18"/>
    </row>
    <row r="89" spans="2:9" ht="16.5" x14ac:dyDescent="0.25">
      <c r="B89" s="64"/>
      <c r="C89" s="74"/>
      <c r="D89" s="64"/>
      <c r="E89" s="66"/>
      <c r="F89" s="64"/>
      <c r="G89" s="64"/>
      <c r="H89" s="18"/>
    </row>
    <row r="90" spans="2:9" ht="16.5" x14ac:dyDescent="0.25">
      <c r="B90" s="64"/>
      <c r="C90" s="74"/>
      <c r="D90" s="64"/>
      <c r="E90" s="66"/>
      <c r="F90" s="64"/>
      <c r="G90" s="64"/>
      <c r="H90" s="18"/>
    </row>
    <row r="91" spans="2:9" ht="16.5" x14ac:dyDescent="0.25">
      <c r="B91" s="64"/>
      <c r="C91" s="67"/>
      <c r="D91" s="79"/>
      <c r="E91" s="80"/>
      <c r="F91" s="79"/>
      <c r="G91" s="79"/>
      <c r="H91" s="18"/>
    </row>
    <row r="92" spans="2:9" ht="16.5" x14ac:dyDescent="0.25">
      <c r="B92" s="64"/>
      <c r="C92" s="69"/>
      <c r="D92" s="64"/>
      <c r="E92" s="81"/>
      <c r="F92" s="64"/>
      <c r="G92" s="64"/>
      <c r="H92" s="18"/>
    </row>
    <row r="93" spans="2:9" s="71" customFormat="1" ht="16.5" x14ac:dyDescent="0.25">
      <c r="B93" s="67"/>
      <c r="C93" s="69"/>
      <c r="D93" s="64"/>
      <c r="E93" s="81"/>
      <c r="F93" s="64"/>
      <c r="G93" s="64"/>
      <c r="H93" s="18"/>
      <c r="I93" s="17"/>
    </row>
    <row r="94" spans="2:9" ht="16.5" x14ac:dyDescent="0.25">
      <c r="B94" s="64" t="s">
        <v>2172</v>
      </c>
      <c r="C94" s="69"/>
      <c r="D94" s="64"/>
      <c r="E94" s="81"/>
      <c r="F94" s="64"/>
      <c r="G94" s="64"/>
      <c r="H94" s="18"/>
    </row>
    <row r="95" spans="2:9" ht="16.5" x14ac:dyDescent="0.25">
      <c r="B95" s="64" t="s">
        <v>2172</v>
      </c>
      <c r="C95" s="69"/>
      <c r="D95" s="64"/>
      <c r="E95" s="81"/>
      <c r="F95" s="64"/>
      <c r="G95" s="64"/>
      <c r="H95" s="18"/>
    </row>
    <row r="96" spans="2:9" ht="16.5" x14ac:dyDescent="0.25">
      <c r="B96" s="64" t="s">
        <v>2172</v>
      </c>
      <c r="C96" s="67"/>
      <c r="D96" s="79"/>
      <c r="E96" s="80"/>
      <c r="F96" s="79"/>
      <c r="G96" s="79"/>
      <c r="H96" s="64"/>
      <c r="I96" s="71"/>
    </row>
    <row r="97" spans="2:8" ht="16.5" x14ac:dyDescent="0.25">
      <c r="B97" s="64" t="s">
        <v>2172</v>
      </c>
      <c r="C97" s="69"/>
      <c r="D97" s="64"/>
      <c r="E97" s="66"/>
      <c r="F97" s="64"/>
      <c r="G97" s="64"/>
      <c r="H97" s="18"/>
    </row>
    <row r="98" spans="2:8" ht="16.5" x14ac:dyDescent="0.25">
      <c r="B98" s="18"/>
      <c r="C98" s="69"/>
      <c r="D98" s="64"/>
      <c r="E98" s="66"/>
      <c r="F98" s="64"/>
      <c r="G98" s="64"/>
      <c r="H98" s="18"/>
    </row>
    <row r="99" spans="2:8" ht="16.5" x14ac:dyDescent="0.25">
      <c r="B99" s="18"/>
      <c r="C99" s="69"/>
      <c r="D99" s="64"/>
      <c r="E99" s="66"/>
      <c r="F99" s="64"/>
      <c r="G99" s="64"/>
      <c r="H99" s="18"/>
    </row>
    <row r="100" spans="2:8" ht="16.5" x14ac:dyDescent="0.25">
      <c r="B100" s="18"/>
      <c r="C100" s="66"/>
      <c r="D100" s="64"/>
      <c r="E100" s="66"/>
      <c r="F100" s="64"/>
      <c r="G100" s="64"/>
      <c r="H100" s="18"/>
    </row>
    <row r="101" spans="2:8" ht="15" customHeight="1" x14ac:dyDescent="0.25">
      <c r="B101" s="18"/>
      <c r="C101" s="49"/>
      <c r="D101" s="49"/>
      <c r="E101" s="49"/>
      <c r="F101" s="49"/>
      <c r="G101" s="18"/>
      <c r="H101" s="18"/>
    </row>
    <row r="102" spans="2:8" ht="15" customHeight="1" x14ac:dyDescent="0.25">
      <c r="C102" s="18"/>
      <c r="D102" s="18"/>
      <c r="E102" s="18"/>
      <c r="F102" s="18"/>
      <c r="G102" s="18"/>
      <c r="H102" s="18"/>
    </row>
    <row r="103" spans="2:8" ht="16.5" x14ac:dyDescent="0.25">
      <c r="C103" s="358"/>
      <c r="D103" s="358"/>
      <c r="E103" s="358"/>
      <c r="F103" s="358"/>
      <c r="G103" s="358"/>
      <c r="H103" s="18"/>
    </row>
    <row r="104" spans="2:8" ht="16.5" x14ac:dyDescent="0.25">
      <c r="C104" s="358"/>
      <c r="D104" s="358"/>
      <c r="E104" s="358"/>
      <c r="F104" s="358"/>
      <c r="G104" s="358"/>
      <c r="H104" s="18"/>
    </row>
    <row r="105" spans="2:8" ht="18.75" customHeight="1" x14ac:dyDescent="0.25">
      <c r="C105" s="358"/>
      <c r="D105" s="358"/>
      <c r="E105" s="358"/>
      <c r="F105" s="358"/>
      <c r="G105" s="358"/>
    </row>
    <row r="106" spans="2:8" ht="16.5" x14ac:dyDescent="0.25">
      <c r="C106" s="358"/>
      <c r="D106" s="358"/>
      <c r="E106" s="358"/>
      <c r="F106" s="358"/>
      <c r="G106" s="358"/>
    </row>
    <row r="107" spans="2:8" ht="16.5" x14ac:dyDescent="0.25">
      <c r="C107" s="49"/>
      <c r="D107" s="49"/>
      <c r="E107" s="49"/>
      <c r="F107" s="49"/>
      <c r="G107" s="18"/>
    </row>
    <row r="108" spans="2:8" ht="16.5" x14ac:dyDescent="0.25">
      <c r="C108" s="357"/>
      <c r="D108" s="357"/>
      <c r="E108" s="357"/>
      <c r="F108" s="18"/>
      <c r="G108" s="18"/>
    </row>
    <row r="109" spans="2:8" ht="16.5" x14ac:dyDescent="0.25">
      <c r="C109" s="357"/>
      <c r="D109" s="357"/>
      <c r="E109" s="357"/>
      <c r="F109" s="18"/>
      <c r="G109" s="18"/>
    </row>
    <row r="110" spans="2:8" ht="16.5" x14ac:dyDescent="0.25">
      <c r="C110" s="18"/>
      <c r="D110" s="18"/>
      <c r="E110" s="18"/>
      <c r="F110" s="18"/>
      <c r="G110" s="18"/>
    </row>
    <row r="111" spans="2:8" ht="16.5" x14ac:dyDescent="0.25"/>
    <row r="112" spans="2:8"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7">
    <mergeCell ref="G25:G2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18">
    <dataValidation allowBlank="1" showInputMessage="1" showErrorMessage="1" promptTitle="URL" prompt="Veuillez insérer l'URL directe vers le document de référence" sqref="G37:G40 E37"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9A0805BF-02A1-4F4E-A116-0CA1CECF2F4E}">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3:E47 E35 E32 E28 E54:E57"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204367ED-FF72-4CE6-B669-BA931B6B6E1D}">
      <formula1>0</formula1>
      <formula2>9999999999999990000</formula2>
    </dataValidation>
    <dataValidation type="whole" allowBlank="1" showInputMessage="1" showErrorMessage="1" errorTitle="Veuillez ne pas remplir" error="Veuillez ne pas remplir manuellement ces celulles" sqref="E59:E62" xr:uid="{BEBC058E-8F61-4C4D-B11D-46041E0B391F}">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0 E36 E33" xr:uid="{2638DAC4-0C69-40FC-8E12-1AEDE5F75F1D}"/>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C17:C45 C47 C15 G59:G62"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57157CBF-9825-4A14-AF31-0E70778760BC}">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2A8D8647-49D4-4C5B-BDD9-282385638C13}">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allowBlank="1" showInputMessage="1" showErrorMessage="1" promptTitle="Fichiers de données (CSV, Excel…" prompt="Veuillez insérer l'URL directe dans les fichiers de données accompagnant le rapport sur le site Internet national de l'ITIE. Les fichiers de données f" sqref="E34 E40" xr:uid="{46126CEB-AFCD-41D4-80C8-E999E679D3CE}"/>
    <dataValidation allowBlank="1" showInputMessage="1" showErrorMessage="1" promptTitle="Nom de l'entité" prompt="Veuillez insérer le nom de l'organisation, compagnie, ou agence gouvernementale" sqref="E29" xr:uid="{72F72F30-6E4D-4AB3-82D7-0F699FD184E2}"/>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1" xr:uid="{00000000-0004-0000-0100-000013000000}"/>
    <hyperlink ref="E52" r:id="rId12" xr:uid="{F25AB6F8-D7FA-44D1-A97A-F68B9A877EE6}"/>
    <hyperlink ref="E66" r:id="rId13" xr:uid="{6DBE0CA7-9133-4FBF-8923-F848A374CF27}"/>
    <hyperlink ref="E34" r:id="rId14" xr:uid="{8B1F1910-D4F3-4839-9901-1BC19386D6A3}"/>
    <hyperlink ref="E40" r:id="rId15" xr:uid="{1F5AC144-B3F1-4613-A4AA-1C2BE8855F33}"/>
    <hyperlink ref="E31" r:id="rId16" xr:uid="{7EC1533C-32EE-411C-8F43-165217DBC3E7}"/>
  </hyperlinks>
  <pageMargins left="0.25" right="0.25" top="0.75" bottom="0.75" header="0.3" footer="0.3"/>
  <pageSetup paperSize="8" fitToHeight="0" orientation="landscape" horizontalDpi="2400" verticalDpi="2400" r:id="rId17"/>
  <drawing r:id="rId18"/>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12117F88-8650-4682-8675-6A4D8F8764E8}">
          <x14:formula1>
            <xm:f>Listes!$I$11:$I$168</xm:f>
          </x14:formula1>
          <xm:sqref>E50</xm:sqref>
        </x14:dataValidation>
        <x14:dataValidation type="list" allowBlank="1" showInputMessage="1" showErrorMessage="1" errorTitle="Veuillez ne pas modifier" error="Veuillez ne pas modifier ces cellules" xr:uid="{8994437C-F09C-4EA1-BEE4-0C82545E61A6}">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3CD7C332-1644-486C-986B-807741657D5B}">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206"/>
  <sheetViews>
    <sheetView showGridLines="0" topLeftCell="A172" zoomScale="80" zoomScaleNormal="80" workbookViewId="0">
      <selection activeCell="D161" sqref="D161"/>
    </sheetView>
  </sheetViews>
  <sheetFormatPr defaultColWidth="4" defaultRowHeight="24" customHeight="1" x14ac:dyDescent="0.25"/>
  <cols>
    <col min="1" max="1" width="4" style="17"/>
    <col min="2" max="2" width="56.5703125" style="17" customWidth="1"/>
    <col min="3" max="3" width="4" style="17"/>
    <col min="4" max="4" width="57.42578125" style="17" customWidth="1"/>
    <col min="5" max="5" width="4" style="17"/>
    <col min="6" max="6" width="54.5703125" style="17" customWidth="1"/>
    <col min="7" max="7" width="4" style="17"/>
    <col min="8" max="8" width="53.85546875" style="17" customWidth="1"/>
    <col min="9" max="15" width="4" style="17"/>
    <col min="16" max="16" width="42" style="17" bestFit="1" customWidth="1"/>
    <col min="17" max="16384" width="4" style="17"/>
  </cols>
  <sheetData>
    <row r="1" spans="1:9" ht="15.75" hidden="1" customHeight="1" x14ac:dyDescent="0.25"/>
    <row r="2" spans="1:9" ht="16.5" hidden="1" x14ac:dyDescent="0.25">
      <c r="B2" s="18"/>
      <c r="D2" s="18"/>
      <c r="F2" s="18"/>
    </row>
    <row r="3" spans="1:9" ht="16.5" hidden="1" x14ac:dyDescent="0.25">
      <c r="A3" s="18"/>
      <c r="B3" s="18"/>
      <c r="D3" s="18"/>
      <c r="F3" s="18"/>
      <c r="H3" s="19" t="s">
        <v>2173</v>
      </c>
      <c r="I3" s="18"/>
    </row>
    <row r="4" spans="1:9" ht="16.5" hidden="1" x14ac:dyDescent="0.25">
      <c r="A4" s="18"/>
      <c r="B4" s="18"/>
      <c r="D4" s="18"/>
      <c r="F4" s="18"/>
      <c r="H4" s="19" t="str">
        <f>Introduction!G4</f>
        <v>AAAA-MM-JJ</v>
      </c>
      <c r="I4" s="18"/>
    </row>
    <row r="5" spans="1:9" ht="16.5" hidden="1" x14ac:dyDescent="0.25">
      <c r="A5" s="18"/>
      <c r="I5" s="18"/>
    </row>
    <row r="6" spans="1:9" ht="16.5" hidden="1" x14ac:dyDescent="0.25">
      <c r="A6" s="18"/>
      <c r="I6" s="18"/>
    </row>
    <row r="7" spans="1:9" ht="16.5" x14ac:dyDescent="0.25">
      <c r="A7" s="18"/>
      <c r="I7" s="18"/>
    </row>
    <row r="8" spans="1:9" ht="16.5" x14ac:dyDescent="0.25">
      <c r="A8" s="18"/>
      <c r="B8" s="153" t="s">
        <v>2221</v>
      </c>
      <c r="C8" s="83"/>
      <c r="D8" s="83"/>
      <c r="E8" s="83"/>
      <c r="F8" s="83"/>
      <c r="G8" s="83"/>
      <c r="H8" s="83"/>
      <c r="I8" s="18"/>
    </row>
    <row r="9" spans="1:9" ht="21" x14ac:dyDescent="0.25">
      <c r="A9" s="18"/>
      <c r="B9" s="82" t="s">
        <v>2174</v>
      </c>
      <c r="C9" s="83"/>
      <c r="D9" s="83"/>
      <c r="E9" s="83"/>
      <c r="F9" s="82"/>
      <c r="G9" s="83"/>
      <c r="H9" s="83"/>
      <c r="I9" s="18"/>
    </row>
    <row r="10" spans="1:9" ht="17.100000000000001" customHeight="1" x14ac:dyDescent="0.25">
      <c r="A10" s="18"/>
      <c r="B10" s="363" t="s">
        <v>2068</v>
      </c>
      <c r="C10" s="363"/>
      <c r="D10" s="363"/>
      <c r="E10" s="363"/>
      <c r="F10" s="363"/>
      <c r="G10" s="363"/>
      <c r="H10" s="363"/>
      <c r="I10" s="18"/>
    </row>
    <row r="11" spans="1:9" ht="51.95" customHeight="1" x14ac:dyDescent="0.25">
      <c r="A11" s="18"/>
      <c r="B11" s="362" t="s">
        <v>2222</v>
      </c>
      <c r="C11" s="362"/>
      <c r="D11" s="362"/>
      <c r="E11" s="362"/>
      <c r="F11" s="363"/>
      <c r="G11" s="363"/>
      <c r="H11" s="363"/>
      <c r="I11" s="18"/>
    </row>
    <row r="12" spans="1:9" ht="36.6" customHeight="1" x14ac:dyDescent="0.25">
      <c r="A12" s="18"/>
      <c r="B12" s="362" t="s">
        <v>2223</v>
      </c>
      <c r="C12" s="362"/>
      <c r="D12" s="362"/>
      <c r="E12" s="362"/>
      <c r="F12" s="363"/>
      <c r="G12" s="363"/>
      <c r="H12" s="363"/>
      <c r="I12" s="18"/>
    </row>
    <row r="13" spans="1:9" ht="39" customHeight="1" x14ac:dyDescent="0.25">
      <c r="A13" s="18"/>
      <c r="B13" s="362" t="s">
        <v>2224</v>
      </c>
      <c r="C13" s="362"/>
      <c r="D13" s="362"/>
      <c r="E13" s="362"/>
      <c r="F13" s="363"/>
      <c r="G13" s="363"/>
      <c r="H13" s="363"/>
      <c r="I13" s="18"/>
    </row>
    <row r="14" spans="1:9" ht="17.100000000000001" customHeight="1" x14ac:dyDescent="0.25">
      <c r="A14" s="18"/>
      <c r="B14" s="362" t="s">
        <v>2225</v>
      </c>
      <c r="C14" s="362"/>
      <c r="D14" s="362"/>
      <c r="E14" s="362"/>
      <c r="F14" s="363"/>
      <c r="G14" s="363"/>
      <c r="H14" s="363"/>
      <c r="I14" s="18"/>
    </row>
    <row r="15" spans="1:9" ht="15" customHeight="1" x14ac:dyDescent="0.3">
      <c r="A15" s="18"/>
      <c r="B15" s="366" t="s">
        <v>2226</v>
      </c>
      <c r="C15" s="367"/>
      <c r="D15" s="367"/>
      <c r="E15" s="367"/>
      <c r="F15" s="367"/>
      <c r="G15" s="367"/>
      <c r="H15" s="367"/>
      <c r="I15" s="18"/>
    </row>
    <row r="16" spans="1:9" ht="15" customHeight="1" x14ac:dyDescent="0.3">
      <c r="A16" s="18"/>
      <c r="E16" s="86"/>
      <c r="F16" s="86"/>
      <c r="G16" s="86"/>
      <c r="H16" s="86"/>
      <c r="I16" s="18"/>
    </row>
    <row r="17" spans="1:9" ht="50.25" customHeight="1" x14ac:dyDescent="0.25">
      <c r="A17" s="18"/>
      <c r="B17" s="269" t="s">
        <v>2366</v>
      </c>
      <c r="D17" s="154" t="s">
        <v>2069</v>
      </c>
      <c r="F17" s="155" t="s">
        <v>2227</v>
      </c>
      <c r="G17" s="64"/>
      <c r="H17" s="64"/>
      <c r="I17" s="18"/>
    </row>
    <row r="18" spans="1:9" ht="16.5" x14ac:dyDescent="0.25">
      <c r="A18" s="18"/>
      <c r="I18" s="18"/>
    </row>
    <row r="19" spans="1:9" x14ac:dyDescent="0.25">
      <c r="A19" s="18"/>
      <c r="B19" s="156" t="s">
        <v>2228</v>
      </c>
      <c r="C19" s="18"/>
      <c r="D19" s="157"/>
      <c r="E19" s="18"/>
      <c r="F19" s="157"/>
      <c r="G19" s="18"/>
      <c r="H19" s="18"/>
      <c r="I19" s="18"/>
    </row>
    <row r="20" spans="1:9" ht="16.5" x14ac:dyDescent="0.25">
      <c r="A20" s="18"/>
      <c r="B20" s="66" t="s">
        <v>2229</v>
      </c>
      <c r="C20" s="18"/>
      <c r="D20" s="66"/>
      <c r="E20" s="18"/>
      <c r="F20" s="66"/>
      <c r="G20" s="18"/>
      <c r="H20" s="18"/>
      <c r="I20" s="18"/>
    </row>
    <row r="21" spans="1:9" ht="16.5" x14ac:dyDescent="0.25">
      <c r="A21" s="18"/>
      <c r="B21" s="68"/>
      <c r="C21" s="18"/>
      <c r="D21" s="158"/>
      <c r="E21" s="18"/>
      <c r="F21" s="158"/>
      <c r="G21" s="18"/>
      <c r="H21" s="18"/>
      <c r="I21" s="18"/>
    </row>
    <row r="22" spans="1:9" ht="18.95" customHeight="1" x14ac:dyDescent="0.25">
      <c r="A22" s="18"/>
      <c r="B22" s="159" t="s">
        <v>2230</v>
      </c>
      <c r="C22" s="160"/>
      <c r="D22" s="159" t="s">
        <v>2231</v>
      </c>
      <c r="E22" s="160"/>
      <c r="F22" s="159" t="s">
        <v>2232</v>
      </c>
      <c r="G22" s="160"/>
      <c r="H22" s="161" t="s">
        <v>2233</v>
      </c>
      <c r="I22" s="18"/>
    </row>
    <row r="23" spans="1:9" ht="18.95" customHeight="1" x14ac:dyDescent="0.25">
      <c r="A23" s="18"/>
      <c r="B23" s="162" t="s">
        <v>2234</v>
      </c>
      <c r="C23" s="121"/>
      <c r="D23" s="163"/>
      <c r="E23" s="121"/>
      <c r="F23" s="163"/>
      <c r="G23" s="121"/>
      <c r="H23" s="164"/>
      <c r="I23" s="18"/>
    </row>
    <row r="24" spans="1:9" ht="16.5" x14ac:dyDescent="0.25">
      <c r="A24" s="18"/>
      <c r="B24" s="165" t="s">
        <v>2235</v>
      </c>
      <c r="C24" s="121"/>
      <c r="D24" s="166"/>
      <c r="E24" s="121"/>
      <c r="F24" s="166"/>
      <c r="G24" s="121"/>
      <c r="H24" s="167"/>
      <c r="I24" s="18"/>
    </row>
    <row r="25" spans="1:9" ht="256.5" x14ac:dyDescent="0.25">
      <c r="A25" s="18"/>
      <c r="B25" s="168" t="s">
        <v>2236</v>
      </c>
      <c r="C25" s="121"/>
      <c r="D25" s="278" t="s">
        <v>2526</v>
      </c>
      <c r="E25" s="121"/>
      <c r="F25" s="278" t="s">
        <v>2719</v>
      </c>
      <c r="G25" s="121"/>
      <c r="H25" s="336" t="s">
        <v>2690</v>
      </c>
      <c r="I25" s="18"/>
    </row>
    <row r="26" spans="1:9" ht="71.25" x14ac:dyDescent="0.25">
      <c r="A26" s="18"/>
      <c r="B26" s="168" t="s">
        <v>2237</v>
      </c>
      <c r="C26" s="121"/>
      <c r="D26" s="278" t="s">
        <v>1493</v>
      </c>
      <c r="E26" s="121"/>
      <c r="F26" s="278" t="s">
        <v>2703</v>
      </c>
      <c r="G26" s="121"/>
      <c r="H26" s="336"/>
      <c r="I26" s="18"/>
    </row>
    <row r="27" spans="1:9" ht="28.5" x14ac:dyDescent="0.25">
      <c r="A27" s="18"/>
      <c r="B27" s="168" t="s">
        <v>2520</v>
      </c>
      <c r="C27" s="121"/>
      <c r="D27" s="278" t="s">
        <v>1493</v>
      </c>
      <c r="E27" s="121"/>
      <c r="F27" s="278" t="s">
        <v>2532</v>
      </c>
      <c r="G27" s="121"/>
      <c r="H27" s="167"/>
      <c r="I27" s="18"/>
    </row>
    <row r="28" spans="1:9" ht="28.5" x14ac:dyDescent="0.25">
      <c r="A28" s="18"/>
      <c r="B28" s="169" t="s">
        <v>2238</v>
      </c>
      <c r="C28" s="121"/>
      <c r="D28" s="278" t="s">
        <v>1493</v>
      </c>
      <c r="E28" s="121"/>
      <c r="F28" s="278" t="s">
        <v>2531</v>
      </c>
      <c r="G28" s="121"/>
      <c r="H28" s="170"/>
      <c r="I28" s="18"/>
    </row>
    <row r="29" spans="1:9" ht="15" customHeight="1" x14ac:dyDescent="0.25">
      <c r="A29" s="18"/>
      <c r="B29" s="171"/>
      <c r="C29" s="121"/>
      <c r="D29" s="172"/>
      <c r="E29" s="121"/>
      <c r="F29" s="172"/>
      <c r="G29" s="121"/>
      <c r="H29" s="121"/>
      <c r="I29" s="18"/>
    </row>
    <row r="30" spans="1:9" ht="16.5" x14ac:dyDescent="0.25">
      <c r="A30" s="18"/>
      <c r="B30" s="162" t="s">
        <v>2239</v>
      </c>
      <c r="C30" s="121"/>
      <c r="D30" s="163"/>
      <c r="E30" s="121"/>
      <c r="F30" s="163"/>
      <c r="G30" s="121"/>
      <c r="H30" s="164"/>
      <c r="I30" s="18"/>
    </row>
    <row r="31" spans="1:9" ht="16.5" x14ac:dyDescent="0.25">
      <c r="A31" s="18"/>
      <c r="B31" s="165" t="s">
        <v>2235</v>
      </c>
      <c r="C31" s="121"/>
      <c r="D31" s="166"/>
      <c r="E31" s="121"/>
      <c r="F31" s="166"/>
      <c r="G31" s="121"/>
      <c r="H31" s="167"/>
      <c r="I31" s="18"/>
    </row>
    <row r="32" spans="1:9" ht="142.5" x14ac:dyDescent="0.25">
      <c r="A32" s="18"/>
      <c r="B32" s="168" t="s">
        <v>2240</v>
      </c>
      <c r="C32" s="121"/>
      <c r="D32" s="278" t="s">
        <v>1493</v>
      </c>
      <c r="E32" s="121"/>
      <c r="F32" s="278" t="s">
        <v>2713</v>
      </c>
      <c r="G32" s="121"/>
      <c r="H32" s="310" t="s">
        <v>2712</v>
      </c>
      <c r="I32" s="18"/>
    </row>
    <row r="33" spans="1:9" ht="126" customHeight="1" x14ac:dyDescent="0.25">
      <c r="A33" s="173"/>
      <c r="B33" s="174" t="s">
        <v>2241</v>
      </c>
      <c r="C33" s="175"/>
      <c r="D33" s="278" t="s">
        <v>1493</v>
      </c>
      <c r="E33" s="121"/>
      <c r="F33" s="278" t="s">
        <v>2718</v>
      </c>
      <c r="G33" s="121"/>
      <c r="H33" s="310" t="s">
        <v>2724</v>
      </c>
      <c r="I33" s="18"/>
    </row>
    <row r="34" spans="1:9" ht="28.5" x14ac:dyDescent="0.25">
      <c r="A34" s="18"/>
      <c r="B34" s="168" t="s">
        <v>2242</v>
      </c>
      <c r="C34" s="121"/>
      <c r="D34" s="278" t="s">
        <v>1493</v>
      </c>
      <c r="E34" s="121"/>
      <c r="F34" s="278" t="s">
        <v>2533</v>
      </c>
      <c r="G34" s="121"/>
      <c r="H34" s="167"/>
      <c r="I34" s="18"/>
    </row>
    <row r="35" spans="1:9" ht="16.5" x14ac:dyDescent="0.25">
      <c r="A35" s="18"/>
      <c r="B35" s="176" t="s">
        <v>2241</v>
      </c>
      <c r="C35" s="175"/>
      <c r="D35" s="278" t="s">
        <v>1506</v>
      </c>
      <c r="E35" s="121"/>
      <c r="F35" s="278" t="str">
        <f>IF(D35=Listes!$K$4,"&lt; Indiquez l'URL de la source &gt;",IF(D35=Listes!$K$5,"&lt; Référence de la section dans le Rapport ITIE ou URL&gt;",IF(D35=Listes!$K$6,"&lt; Référence de la non-applicabilité &gt;","")))</f>
        <v/>
      </c>
      <c r="G35" s="121"/>
      <c r="H35" s="167"/>
      <c r="I35" s="18"/>
    </row>
    <row r="36" spans="1:9" ht="16.5" x14ac:dyDescent="0.25">
      <c r="A36" s="18"/>
      <c r="B36" s="168" t="s">
        <v>2243</v>
      </c>
      <c r="C36" s="121"/>
      <c r="D36" s="278" t="s">
        <v>1500</v>
      </c>
      <c r="E36" s="121"/>
      <c r="F36" s="278" t="s">
        <v>2535</v>
      </c>
      <c r="G36" s="121"/>
      <c r="H36" s="167" t="s">
        <v>2711</v>
      </c>
      <c r="I36" s="18"/>
    </row>
    <row r="37" spans="1:9" ht="28.5" x14ac:dyDescent="0.25">
      <c r="A37" s="18"/>
      <c r="B37" s="177" t="s">
        <v>2244</v>
      </c>
      <c r="C37" s="175"/>
      <c r="D37" s="278" t="s">
        <v>2534</v>
      </c>
      <c r="E37" s="121"/>
      <c r="F37" s="278" t="s">
        <v>2535</v>
      </c>
      <c r="G37" s="121"/>
      <c r="H37" s="310" t="s">
        <v>2720</v>
      </c>
      <c r="I37" s="18"/>
    </row>
    <row r="38" spans="1:9" ht="16.5" x14ac:dyDescent="0.25">
      <c r="A38" s="18"/>
      <c r="B38" s="178"/>
      <c r="C38" s="121"/>
      <c r="D38" s="172"/>
      <c r="E38" s="121"/>
      <c r="F38" s="172"/>
      <c r="G38" s="121"/>
      <c r="H38" s="179"/>
      <c r="I38" s="18"/>
    </row>
    <row r="39" spans="1:9" ht="16.5" x14ac:dyDescent="0.25">
      <c r="A39" s="18"/>
      <c r="B39" s="162" t="s">
        <v>2245</v>
      </c>
      <c r="C39" s="121"/>
      <c r="D39" s="180"/>
      <c r="E39" s="121"/>
      <c r="F39" s="180"/>
      <c r="G39" s="121"/>
      <c r="H39" s="164"/>
      <c r="I39" s="18"/>
    </row>
    <row r="40" spans="1:9" ht="128.25" x14ac:dyDescent="0.25">
      <c r="A40" s="18"/>
      <c r="B40" s="165" t="s">
        <v>2246</v>
      </c>
      <c r="C40" s="121"/>
      <c r="D40" s="278" t="s">
        <v>1493</v>
      </c>
      <c r="E40" s="121"/>
      <c r="F40" s="278" t="s">
        <v>2717</v>
      </c>
      <c r="G40" s="121"/>
      <c r="H40" s="310" t="s">
        <v>2704</v>
      </c>
      <c r="I40" s="18"/>
    </row>
    <row r="41" spans="1:9" ht="57" x14ac:dyDescent="0.25">
      <c r="A41" s="18"/>
      <c r="B41" s="165" t="s">
        <v>2247</v>
      </c>
      <c r="C41" s="121"/>
      <c r="D41" s="278" t="s">
        <v>1493</v>
      </c>
      <c r="E41" s="121"/>
      <c r="F41" s="278" t="s">
        <v>2536</v>
      </c>
      <c r="G41" s="121"/>
      <c r="H41" s="310" t="s">
        <v>2691</v>
      </c>
      <c r="I41" s="18"/>
    </row>
    <row r="42" spans="1:9" ht="57" x14ac:dyDescent="0.25">
      <c r="A42" s="18"/>
      <c r="B42" s="181" t="s">
        <v>2248</v>
      </c>
      <c r="C42" s="121"/>
      <c r="D42" s="280" t="s">
        <v>1493</v>
      </c>
      <c r="E42" s="121"/>
      <c r="F42" s="280" t="s">
        <v>2537</v>
      </c>
      <c r="G42" s="121"/>
      <c r="H42" s="170"/>
      <c r="I42" s="18"/>
    </row>
    <row r="43" spans="1:9" ht="16.5" x14ac:dyDescent="0.25">
      <c r="A43" s="18"/>
      <c r="B43" s="171"/>
      <c r="C43" s="121"/>
      <c r="D43" s="172"/>
      <c r="E43" s="121"/>
      <c r="F43" s="172"/>
      <c r="G43" s="121"/>
      <c r="H43" s="121"/>
      <c r="I43" s="18"/>
    </row>
    <row r="44" spans="1:9" ht="16.5" x14ac:dyDescent="0.25">
      <c r="A44" s="18"/>
      <c r="B44" s="162" t="s">
        <v>2249</v>
      </c>
      <c r="C44" s="121"/>
      <c r="D44" s="180"/>
      <c r="E44" s="121"/>
      <c r="F44" s="180"/>
      <c r="G44" s="121"/>
      <c r="H44" s="164"/>
      <c r="I44" s="18"/>
    </row>
    <row r="45" spans="1:9" ht="42.75" x14ac:dyDescent="0.25">
      <c r="A45" s="18"/>
      <c r="B45" s="165" t="s">
        <v>2250</v>
      </c>
      <c r="C45" s="121"/>
      <c r="D45" s="278" t="s">
        <v>1493</v>
      </c>
      <c r="E45" s="121"/>
      <c r="F45" s="278" t="s">
        <v>2715</v>
      </c>
      <c r="G45" s="121"/>
      <c r="H45" s="167"/>
      <c r="I45" s="18"/>
    </row>
    <row r="46" spans="1:9" ht="171" x14ac:dyDescent="0.25">
      <c r="A46" s="18"/>
      <c r="B46" s="168" t="s">
        <v>2251</v>
      </c>
      <c r="C46" s="121"/>
      <c r="D46" s="278" t="s">
        <v>2526</v>
      </c>
      <c r="E46" s="121"/>
      <c r="F46" s="311" t="s">
        <v>2714</v>
      </c>
      <c r="G46" s="121"/>
      <c r="H46" s="310" t="s">
        <v>2721</v>
      </c>
      <c r="I46" s="18"/>
    </row>
    <row r="47" spans="1:9" ht="42.75" x14ac:dyDescent="0.25">
      <c r="A47" s="18"/>
      <c r="B47" s="165" t="s">
        <v>2252</v>
      </c>
      <c r="C47" s="121"/>
      <c r="D47" s="278" t="s">
        <v>1493</v>
      </c>
      <c r="E47" s="121"/>
      <c r="F47" s="278" t="s">
        <v>2705</v>
      </c>
      <c r="G47" s="121"/>
      <c r="H47" s="310" t="s">
        <v>2716</v>
      </c>
      <c r="I47" s="18"/>
    </row>
    <row r="48" spans="1:9" ht="42.75" x14ac:dyDescent="0.25">
      <c r="A48" s="18"/>
      <c r="B48" s="165" t="s">
        <v>2253</v>
      </c>
      <c r="C48" s="121"/>
      <c r="D48" s="278" t="s">
        <v>1500</v>
      </c>
      <c r="E48" s="121"/>
      <c r="F48" s="278" t="s">
        <v>2538</v>
      </c>
      <c r="G48" s="121"/>
      <c r="H48" s="310" t="s">
        <v>2539</v>
      </c>
      <c r="I48" s="18"/>
    </row>
    <row r="49" spans="1:9" ht="28.5" x14ac:dyDescent="0.25">
      <c r="A49" s="18"/>
      <c r="B49" s="181" t="s">
        <v>2254</v>
      </c>
      <c r="C49" s="121"/>
      <c r="D49" s="280" t="s">
        <v>1493</v>
      </c>
      <c r="E49" s="121"/>
      <c r="F49" s="280" t="s">
        <v>2540</v>
      </c>
      <c r="G49" s="121"/>
      <c r="H49" s="170"/>
      <c r="I49" s="18"/>
    </row>
    <row r="50" spans="1:9" ht="16.5" x14ac:dyDescent="0.25">
      <c r="A50" s="18"/>
      <c r="B50" s="171"/>
      <c r="C50" s="121"/>
      <c r="D50" s="172"/>
      <c r="E50" s="121"/>
      <c r="F50" s="172"/>
      <c r="G50" s="121"/>
      <c r="H50" s="121"/>
      <c r="I50" s="18"/>
    </row>
    <row r="51" spans="1:9" ht="16.5" x14ac:dyDescent="0.25">
      <c r="A51" s="18"/>
      <c r="B51" s="162" t="s">
        <v>2255</v>
      </c>
      <c r="C51" s="121"/>
      <c r="D51" s="182"/>
      <c r="E51" s="121"/>
      <c r="F51" s="182"/>
      <c r="G51" s="121"/>
      <c r="H51" s="164"/>
      <c r="I51" s="18"/>
    </row>
    <row r="52" spans="1:9" ht="199.5" x14ac:dyDescent="0.25">
      <c r="A52" s="18"/>
      <c r="B52" s="165" t="s">
        <v>2256</v>
      </c>
      <c r="C52" s="121"/>
      <c r="D52" s="278" t="s">
        <v>1493</v>
      </c>
      <c r="E52" s="121"/>
      <c r="F52" s="278" t="s">
        <v>2542</v>
      </c>
      <c r="G52" s="121"/>
      <c r="H52" s="310" t="s">
        <v>2543</v>
      </c>
      <c r="I52" s="18"/>
    </row>
    <row r="53" spans="1:9" ht="57" x14ac:dyDescent="0.25">
      <c r="A53" s="18"/>
      <c r="B53" s="168" t="s">
        <v>2257</v>
      </c>
      <c r="C53" s="121"/>
      <c r="D53" s="278" t="s">
        <v>1493</v>
      </c>
      <c r="E53" s="121"/>
      <c r="F53" s="278" t="s">
        <v>2541</v>
      </c>
      <c r="G53" s="121"/>
      <c r="H53" s="167"/>
      <c r="I53" s="18"/>
    </row>
    <row r="54" spans="1:9" ht="71.25" x14ac:dyDescent="0.25">
      <c r="A54" s="18"/>
      <c r="B54" s="183" t="s">
        <v>2258</v>
      </c>
      <c r="C54" s="121"/>
      <c r="D54" s="279" t="s">
        <v>1493</v>
      </c>
      <c r="E54" s="121"/>
      <c r="F54" s="280" t="s">
        <v>2542</v>
      </c>
      <c r="G54" s="121"/>
      <c r="H54" s="312" t="s">
        <v>2725</v>
      </c>
      <c r="I54" s="18"/>
    </row>
    <row r="55" spans="1:9" ht="16.5" x14ac:dyDescent="0.25">
      <c r="A55" s="18"/>
      <c r="B55" s="171"/>
      <c r="C55" s="121"/>
      <c r="D55" s="172"/>
      <c r="E55" s="121"/>
      <c r="F55" s="172"/>
      <c r="G55" s="121"/>
      <c r="H55" s="121"/>
      <c r="I55" s="18"/>
    </row>
    <row r="56" spans="1:9" ht="16.5" x14ac:dyDescent="0.25">
      <c r="A56" s="18"/>
      <c r="B56" s="162" t="s">
        <v>2259</v>
      </c>
      <c r="C56" s="121"/>
      <c r="D56" s="182"/>
      <c r="E56" s="121"/>
      <c r="F56" s="182"/>
      <c r="G56" s="121"/>
      <c r="H56" s="164"/>
      <c r="I56" s="18"/>
    </row>
    <row r="57" spans="1:9" ht="256.5" x14ac:dyDescent="0.25">
      <c r="A57" s="18"/>
      <c r="B57" s="184" t="s">
        <v>2260</v>
      </c>
      <c r="C57" s="121"/>
      <c r="D57" s="278" t="s">
        <v>1493</v>
      </c>
      <c r="E57" s="121"/>
      <c r="F57" s="278" t="s">
        <v>2692</v>
      </c>
      <c r="G57" s="121"/>
      <c r="H57" s="310" t="s">
        <v>2709</v>
      </c>
      <c r="I57" s="18"/>
    </row>
    <row r="58" spans="1:9" ht="71.25" x14ac:dyDescent="0.25">
      <c r="A58" s="18"/>
      <c r="B58" s="185" t="s">
        <v>2130</v>
      </c>
      <c r="C58" s="121"/>
      <c r="D58" s="278" t="s">
        <v>1493</v>
      </c>
      <c r="E58" s="121"/>
      <c r="F58" s="311" t="s">
        <v>2693</v>
      </c>
      <c r="G58" s="121"/>
      <c r="H58" s="310" t="s">
        <v>2710</v>
      </c>
      <c r="I58" s="18"/>
    </row>
    <row r="59" spans="1:9" ht="28.5" x14ac:dyDescent="0.25">
      <c r="A59" s="18"/>
      <c r="B59" s="186" t="s">
        <v>2129</v>
      </c>
      <c r="C59" s="121"/>
      <c r="D59" s="280" t="s">
        <v>1506</v>
      </c>
      <c r="E59" s="121"/>
      <c r="F59" s="280" t="str">
        <f>IF(D59=Listes!$K$4,"&lt; Indiquez l'URL de la source &gt;",IF(D59=Listes!$K$5,"&lt; Référence de la section dans le Rapport ITIE ou URL&gt;",IF(D59=Listes!$K$6,"&lt; Référence de la non-applicabilité &gt;","")))</f>
        <v/>
      </c>
      <c r="G59" s="121"/>
      <c r="H59" s="312" t="s">
        <v>2694</v>
      </c>
      <c r="I59" s="18"/>
    </row>
    <row r="60" spans="1:9" ht="16.5" x14ac:dyDescent="0.25">
      <c r="A60" s="18"/>
      <c r="B60" s="171"/>
      <c r="C60" s="121"/>
      <c r="D60" s="172"/>
      <c r="E60" s="121"/>
      <c r="F60" s="172"/>
      <c r="G60" s="121"/>
      <c r="H60" s="121"/>
      <c r="I60" s="18"/>
    </row>
    <row r="61" spans="1:9" ht="16.5" x14ac:dyDescent="0.25">
      <c r="A61" s="18"/>
      <c r="B61" s="162" t="s">
        <v>2261</v>
      </c>
      <c r="C61" s="121"/>
      <c r="D61" s="182"/>
      <c r="E61" s="121"/>
      <c r="F61" s="182"/>
      <c r="G61" s="121"/>
      <c r="H61" s="164"/>
      <c r="I61" s="18"/>
    </row>
    <row r="62" spans="1:9" ht="42.75" x14ac:dyDescent="0.25">
      <c r="A62" s="18"/>
      <c r="B62" s="181" t="s">
        <v>2094</v>
      </c>
      <c r="C62" s="121"/>
      <c r="D62" s="278" t="s">
        <v>1493</v>
      </c>
      <c r="E62" s="121"/>
      <c r="F62" s="278" t="s">
        <v>2544</v>
      </c>
      <c r="G62" s="121"/>
      <c r="H62" s="170"/>
      <c r="I62" s="18"/>
    </row>
    <row r="63" spans="1:9" ht="16.5" x14ac:dyDescent="0.25">
      <c r="A63" s="18"/>
      <c r="B63" s="171"/>
      <c r="C63" s="121"/>
      <c r="D63" s="172"/>
      <c r="E63" s="121"/>
      <c r="F63" s="172"/>
      <c r="G63" s="121"/>
      <c r="H63" s="121"/>
      <c r="I63" s="18"/>
    </row>
    <row r="64" spans="1:9" ht="16.5" x14ac:dyDescent="0.25">
      <c r="A64" s="18"/>
      <c r="B64" s="162" t="s">
        <v>2262</v>
      </c>
      <c r="C64" s="121"/>
      <c r="D64" s="182"/>
      <c r="E64" s="121"/>
      <c r="F64" s="182"/>
      <c r="G64" s="121"/>
      <c r="H64" s="164"/>
      <c r="I64" s="18"/>
    </row>
    <row r="65" spans="1:9" ht="16.5" x14ac:dyDescent="0.25">
      <c r="A65" s="18"/>
      <c r="B65" s="305" t="s">
        <v>2523</v>
      </c>
      <c r="C65" s="121"/>
      <c r="D65" s="304"/>
      <c r="E65" s="121"/>
      <c r="F65" s="304"/>
      <c r="G65" s="121"/>
      <c r="H65" s="167"/>
      <c r="I65" s="18"/>
    </row>
    <row r="66" spans="1:9" ht="85.5" x14ac:dyDescent="0.25">
      <c r="A66" s="18"/>
      <c r="B66" s="184" t="s">
        <v>2263</v>
      </c>
      <c r="C66" s="121"/>
      <c r="D66" s="278" t="s">
        <v>1493</v>
      </c>
      <c r="E66" s="121"/>
      <c r="F66" s="278" t="s">
        <v>2545</v>
      </c>
      <c r="G66" s="121"/>
      <c r="H66" s="167"/>
      <c r="I66" s="18"/>
    </row>
    <row r="67" spans="1:9" ht="85.5" x14ac:dyDescent="0.25">
      <c r="A67" s="18"/>
      <c r="B67" s="184" t="s">
        <v>2264</v>
      </c>
      <c r="C67" s="121"/>
      <c r="D67" s="278" t="s">
        <v>1493</v>
      </c>
      <c r="E67" s="121"/>
      <c r="F67" s="278" t="s">
        <v>2545</v>
      </c>
      <c r="G67" s="121"/>
      <c r="H67" s="167"/>
      <c r="I67" s="18"/>
    </row>
    <row r="68" spans="1:9" ht="16.5" x14ac:dyDescent="0.25">
      <c r="A68" s="18"/>
      <c r="B68" s="185" t="s">
        <v>2546</v>
      </c>
      <c r="C68" s="121"/>
      <c r="D68" s="313">
        <v>70273142353</v>
      </c>
      <c r="E68" s="121"/>
      <c r="F68" s="278" t="s">
        <v>1172</v>
      </c>
      <c r="G68" s="121"/>
      <c r="H68" s="167"/>
      <c r="I68" s="18"/>
    </row>
    <row r="69" spans="1:9" ht="16.5" x14ac:dyDescent="0.25">
      <c r="A69" s="18"/>
      <c r="B69" s="185" t="s">
        <v>2547</v>
      </c>
      <c r="C69" s="121"/>
      <c r="D69" s="313">
        <v>2117651.9964551339</v>
      </c>
      <c r="E69" s="121"/>
      <c r="F69" s="278" t="s">
        <v>2121</v>
      </c>
      <c r="G69" s="121"/>
      <c r="H69" s="167"/>
      <c r="I69" s="18"/>
    </row>
    <row r="70" spans="1:9" ht="16.5" x14ac:dyDescent="0.25">
      <c r="A70" s="18"/>
      <c r="B70" s="185" t="s">
        <v>2548</v>
      </c>
      <c r="C70" s="121"/>
      <c r="D70" s="313">
        <v>39715580157</v>
      </c>
      <c r="E70" s="121"/>
      <c r="F70" s="278" t="s">
        <v>1172</v>
      </c>
      <c r="G70" s="121"/>
      <c r="H70" s="167"/>
      <c r="I70" s="18"/>
    </row>
    <row r="71" spans="1:9" ht="16.5" x14ac:dyDescent="0.25">
      <c r="A71" s="18"/>
      <c r="B71" s="185" t="s">
        <v>2549</v>
      </c>
      <c r="C71" s="121"/>
      <c r="D71" s="313">
        <v>732503</v>
      </c>
      <c r="E71" s="121"/>
      <c r="F71" s="278" t="s">
        <v>2121</v>
      </c>
      <c r="G71" s="121"/>
      <c r="H71" s="167"/>
      <c r="I71" s="18"/>
    </row>
    <row r="72" spans="1:9" ht="16.5" x14ac:dyDescent="0.25">
      <c r="A72" s="18"/>
      <c r="B72" s="185" t="s">
        <v>2550</v>
      </c>
      <c r="C72" s="121"/>
      <c r="D72" s="313">
        <v>3584136000</v>
      </c>
      <c r="E72" s="121"/>
      <c r="F72" s="278" t="s">
        <v>1172</v>
      </c>
      <c r="G72" s="121"/>
      <c r="H72" s="167"/>
      <c r="I72" s="18"/>
    </row>
    <row r="73" spans="1:9" ht="16.5" x14ac:dyDescent="0.25">
      <c r="A73" s="18"/>
      <c r="B73" s="185" t="s">
        <v>2551</v>
      </c>
      <c r="C73" s="121"/>
      <c r="D73" s="313">
        <v>298677.97333333333</v>
      </c>
      <c r="E73" s="121"/>
      <c r="F73" s="315" t="s">
        <v>2552</v>
      </c>
      <c r="G73" s="121"/>
      <c r="H73" s="167"/>
      <c r="I73" s="18"/>
    </row>
    <row r="74" spans="1:9" ht="16.5" x14ac:dyDescent="0.25">
      <c r="A74" s="18"/>
      <c r="B74" s="185" t="s">
        <v>2553</v>
      </c>
      <c r="C74" s="121"/>
      <c r="D74" s="313">
        <v>900989880</v>
      </c>
      <c r="E74" s="121"/>
      <c r="F74" s="278" t="s">
        <v>1172</v>
      </c>
      <c r="G74" s="121"/>
      <c r="H74" s="167"/>
      <c r="I74" s="18"/>
    </row>
    <row r="75" spans="1:9" ht="16.5" x14ac:dyDescent="0.25">
      <c r="A75" s="18"/>
      <c r="B75" s="185" t="s">
        <v>2554</v>
      </c>
      <c r="C75" s="121"/>
      <c r="D75" s="313">
        <v>75082.489999999991</v>
      </c>
      <c r="E75" s="121"/>
      <c r="F75" s="315" t="s">
        <v>2552</v>
      </c>
      <c r="G75" s="121"/>
      <c r="H75" s="167"/>
      <c r="I75" s="18"/>
    </row>
    <row r="76" spans="1:9" ht="16.5" x14ac:dyDescent="0.25">
      <c r="A76" s="18"/>
      <c r="B76" s="185" t="s">
        <v>2555</v>
      </c>
      <c r="C76" s="121"/>
      <c r="D76" s="313">
        <v>299684000</v>
      </c>
      <c r="E76" s="121"/>
      <c r="F76" s="278" t="s">
        <v>1172</v>
      </c>
      <c r="G76" s="121"/>
      <c r="H76" s="167"/>
      <c r="I76" s="18"/>
    </row>
    <row r="77" spans="1:9" ht="16.5" x14ac:dyDescent="0.25">
      <c r="A77" s="18"/>
      <c r="B77" s="186" t="s">
        <v>2556</v>
      </c>
      <c r="C77" s="121"/>
      <c r="D77" s="314">
        <v>74921</v>
      </c>
      <c r="E77" s="121"/>
      <c r="F77" s="316" t="s">
        <v>2552</v>
      </c>
      <c r="G77" s="121"/>
      <c r="H77" s="167"/>
      <c r="I77" s="18"/>
    </row>
    <row r="78" spans="1:9" ht="16.5" x14ac:dyDescent="0.25">
      <c r="A78" s="18"/>
      <c r="B78" s="171"/>
      <c r="C78" s="121"/>
      <c r="D78" s="172"/>
      <c r="E78" s="121"/>
      <c r="F78" s="172"/>
      <c r="G78" s="121"/>
      <c r="H78" s="121"/>
      <c r="I78" s="18"/>
    </row>
    <row r="79" spans="1:9" ht="16.5" x14ac:dyDescent="0.25">
      <c r="A79" s="18"/>
      <c r="B79" s="162" t="s">
        <v>2265</v>
      </c>
      <c r="C79" s="121"/>
      <c r="D79" s="182"/>
      <c r="E79" s="121"/>
      <c r="F79" s="182"/>
      <c r="G79" s="121"/>
      <c r="H79" s="164"/>
      <c r="I79" s="18"/>
    </row>
    <row r="80" spans="1:9" ht="85.5" customHeight="1" x14ac:dyDescent="0.25">
      <c r="A80" s="18"/>
      <c r="B80" s="184" t="s">
        <v>2266</v>
      </c>
      <c r="C80" s="121"/>
      <c r="D80" s="278" t="s">
        <v>2526</v>
      </c>
      <c r="E80" s="121"/>
      <c r="F80" s="278" t="s">
        <v>2696</v>
      </c>
      <c r="G80" s="121"/>
      <c r="H80" s="369" t="s">
        <v>2697</v>
      </c>
      <c r="I80" s="18"/>
    </row>
    <row r="81" spans="1:9" ht="71.25" x14ac:dyDescent="0.25">
      <c r="A81" s="18"/>
      <c r="B81" s="184" t="s">
        <v>2267</v>
      </c>
      <c r="C81" s="121"/>
      <c r="D81" s="278" t="s">
        <v>2526</v>
      </c>
      <c r="E81" s="121"/>
      <c r="F81" s="278" t="s">
        <v>2695</v>
      </c>
      <c r="G81" s="121"/>
      <c r="H81" s="369"/>
      <c r="I81" s="18"/>
    </row>
    <row r="82" spans="1:9" ht="16.5" x14ac:dyDescent="0.25">
      <c r="A82" s="18"/>
      <c r="B82" s="185" t="s">
        <v>2546</v>
      </c>
      <c r="C82" s="121"/>
      <c r="D82" s="313">
        <v>45136357800.32</v>
      </c>
      <c r="E82" s="121"/>
      <c r="F82" s="278" t="s">
        <v>1172</v>
      </c>
      <c r="G82" s="121"/>
      <c r="H82" s="167"/>
      <c r="I82" s="18"/>
    </row>
    <row r="83" spans="1:9" ht="16.5" x14ac:dyDescent="0.25">
      <c r="A83" s="18"/>
      <c r="B83" s="185" t="s">
        <v>2547</v>
      </c>
      <c r="C83" s="121"/>
      <c r="D83" s="313">
        <f>320000+874502</f>
        <v>1194502</v>
      </c>
      <c r="E83" s="121"/>
      <c r="F83" s="278" t="s">
        <v>2121</v>
      </c>
      <c r="G83" s="121"/>
      <c r="H83" s="167"/>
      <c r="I83" s="18"/>
    </row>
    <row r="84" spans="1:9" ht="16.5" x14ac:dyDescent="0.25">
      <c r="A84" s="18"/>
      <c r="B84" s="185" t="s">
        <v>2548</v>
      </c>
      <c r="C84" s="121"/>
      <c r="D84" s="313">
        <v>33463999734</v>
      </c>
      <c r="E84" s="121"/>
      <c r="F84" s="278" t="s">
        <v>1172</v>
      </c>
      <c r="G84" s="121"/>
      <c r="H84" s="167"/>
      <c r="I84" s="18"/>
    </row>
    <row r="85" spans="1:9" ht="16.5" x14ac:dyDescent="0.25">
      <c r="A85" s="18"/>
      <c r="B85" s="185" t="s">
        <v>2549</v>
      </c>
      <c r="C85" s="121"/>
      <c r="D85" s="313">
        <v>692290.7</v>
      </c>
      <c r="E85" s="121"/>
      <c r="F85" s="278" t="s">
        <v>2121</v>
      </c>
      <c r="G85" s="121"/>
      <c r="H85" s="167"/>
      <c r="I85" s="18"/>
    </row>
    <row r="86" spans="1:9" ht="16.5" x14ac:dyDescent="0.25">
      <c r="A86" s="18"/>
      <c r="B86" s="185" t="s">
        <v>2667</v>
      </c>
      <c r="C86" s="121"/>
      <c r="D86" s="313">
        <v>19919</v>
      </c>
      <c r="E86" s="121"/>
      <c r="F86" s="315" t="s">
        <v>2669</v>
      </c>
      <c r="G86" s="121"/>
      <c r="H86" s="167"/>
      <c r="I86" s="18"/>
    </row>
    <row r="87" spans="1:9" ht="16.5" x14ac:dyDescent="0.25">
      <c r="A87" s="18"/>
      <c r="B87" s="185" t="s">
        <v>2668</v>
      </c>
      <c r="C87" s="121"/>
      <c r="D87" s="313">
        <v>20064774000</v>
      </c>
      <c r="E87" s="121"/>
      <c r="F87" s="278" t="s">
        <v>1468</v>
      </c>
      <c r="G87" s="121"/>
      <c r="H87" s="167"/>
      <c r="I87" s="18"/>
    </row>
    <row r="88" spans="1:9" ht="16.5" x14ac:dyDescent="0.25">
      <c r="A88" s="18"/>
      <c r="B88" s="186"/>
      <c r="C88" s="121"/>
      <c r="D88" s="280"/>
      <c r="E88" s="121"/>
      <c r="F88" s="278"/>
      <c r="G88" s="121"/>
      <c r="H88" s="170"/>
      <c r="I88" s="18"/>
    </row>
    <row r="89" spans="1:9" ht="16.5" x14ac:dyDescent="0.25">
      <c r="A89" s="18"/>
      <c r="B89" s="171"/>
      <c r="C89" s="121"/>
      <c r="D89" s="172"/>
      <c r="E89" s="121"/>
      <c r="F89" s="172"/>
      <c r="G89" s="121"/>
      <c r="H89" s="121"/>
      <c r="I89" s="18"/>
    </row>
    <row r="90" spans="1:9" ht="16.5" x14ac:dyDescent="0.25">
      <c r="A90" s="18"/>
      <c r="B90" s="162" t="s">
        <v>2268</v>
      </c>
      <c r="C90" s="121"/>
      <c r="D90" s="182"/>
      <c r="E90" s="121"/>
      <c r="F90" s="187"/>
      <c r="G90" s="121"/>
      <c r="H90" s="164"/>
      <c r="I90" s="18"/>
    </row>
    <row r="91" spans="1:9" ht="42.75" x14ac:dyDescent="0.25">
      <c r="A91" s="18"/>
      <c r="B91" s="184" t="s">
        <v>2269</v>
      </c>
      <c r="C91" s="121"/>
      <c r="D91" s="278" t="s">
        <v>1493</v>
      </c>
      <c r="E91" s="121"/>
      <c r="F91" s="278" t="s">
        <v>2557</v>
      </c>
      <c r="G91" s="121"/>
      <c r="H91" s="167"/>
      <c r="I91" s="18"/>
    </row>
    <row r="92" spans="1:9" ht="28.5" x14ac:dyDescent="0.25">
      <c r="A92" s="18"/>
      <c r="B92" s="188" t="s">
        <v>2070</v>
      </c>
      <c r="C92" s="121"/>
      <c r="D92" s="278" t="s">
        <v>1493</v>
      </c>
      <c r="E92" s="121"/>
      <c r="F92" s="278" t="s">
        <v>2558</v>
      </c>
      <c r="G92" s="121"/>
      <c r="H92" s="167" t="s">
        <v>2559</v>
      </c>
      <c r="I92" s="18"/>
    </row>
    <row r="93" spans="1:9" ht="28.5" x14ac:dyDescent="0.25">
      <c r="A93" s="18"/>
      <c r="B93" s="189" t="s">
        <v>2368</v>
      </c>
      <c r="C93" s="121"/>
      <c r="D93" s="190">
        <f>SUM('Partie 5 - Données d’entreprise'!K187/'Partie 4 - Recettes de l’État'!J53)</f>
        <v>0.8323608980730195</v>
      </c>
      <c r="E93" s="121"/>
      <c r="F93" s="191" t="s">
        <v>2367</v>
      </c>
      <c r="G93" s="121"/>
      <c r="H93" s="170"/>
      <c r="I93" s="18"/>
    </row>
    <row r="94" spans="1:9" ht="16.5" x14ac:dyDescent="0.25">
      <c r="A94" s="18"/>
      <c r="B94" s="171"/>
      <c r="C94" s="121"/>
      <c r="D94" s="172"/>
      <c r="E94" s="121"/>
      <c r="F94" s="172"/>
      <c r="G94" s="121"/>
      <c r="H94" s="121"/>
      <c r="I94" s="18"/>
    </row>
    <row r="95" spans="1:9" ht="16.5" x14ac:dyDescent="0.25">
      <c r="A95" s="18"/>
      <c r="B95" s="162" t="s">
        <v>2270</v>
      </c>
      <c r="C95" s="121"/>
      <c r="D95" s="187"/>
      <c r="E95" s="121"/>
      <c r="F95" s="187"/>
      <c r="G95" s="121"/>
      <c r="H95" s="164"/>
      <c r="I95" s="18"/>
    </row>
    <row r="96" spans="1:9" ht="28.5" x14ac:dyDescent="0.25">
      <c r="A96" s="18"/>
      <c r="B96" s="189" t="s">
        <v>2271</v>
      </c>
      <c r="C96" s="302"/>
      <c r="D96" s="280" t="s">
        <v>1500</v>
      </c>
      <c r="E96" s="302"/>
      <c r="F96" s="280" t="str">
        <f>IF(D96=Listes!$K$4,"&lt; Indiquez l'URL de la source &gt;",IF(D96=Listes!$K$5,"&lt; Référence de la section dans le Rapport ITIE ou URL&gt;",IF(D96=Listes!$K$6,"&lt; Référence de la non-applicabilité &gt;","")))</f>
        <v>&lt; Référence de la non-applicabilité &gt;</v>
      </c>
      <c r="G96" s="121"/>
      <c r="H96" s="170" t="s">
        <v>2698</v>
      </c>
      <c r="I96" s="18"/>
    </row>
    <row r="97" spans="1:9" ht="16.5" x14ac:dyDescent="0.25">
      <c r="A97" s="18"/>
      <c r="B97" s="171"/>
      <c r="C97" s="121"/>
      <c r="D97" s="18"/>
      <c r="E97" s="121"/>
      <c r="F97" s="193"/>
      <c r="G97" s="121"/>
      <c r="H97" s="121"/>
      <c r="I97" s="18"/>
    </row>
    <row r="98" spans="1:9" ht="15.95" customHeight="1" x14ac:dyDescent="0.25">
      <c r="A98" s="18"/>
      <c r="B98" s="162" t="s">
        <v>2272</v>
      </c>
      <c r="C98" s="121"/>
      <c r="D98" s="187"/>
      <c r="E98" s="121"/>
      <c r="F98" s="187"/>
      <c r="G98" s="121"/>
      <c r="H98" s="164"/>
      <c r="I98" s="18"/>
    </row>
    <row r="99" spans="1:9" ht="57" x14ac:dyDescent="0.25">
      <c r="A99" s="18"/>
      <c r="B99" s="188" t="s">
        <v>2273</v>
      </c>
      <c r="C99" s="121"/>
      <c r="D99" s="278" t="s">
        <v>1493</v>
      </c>
      <c r="E99" s="121"/>
      <c r="F99" s="278" t="s">
        <v>2610</v>
      </c>
      <c r="G99" s="121"/>
      <c r="H99" s="310" t="s">
        <v>2726</v>
      </c>
      <c r="I99" s="18"/>
    </row>
    <row r="100" spans="1:9" ht="30.75" customHeight="1" x14ac:dyDescent="0.25">
      <c r="A100" s="18"/>
      <c r="B100" s="194" t="s">
        <v>2274</v>
      </c>
      <c r="C100" s="121"/>
      <c r="D100" s="314"/>
      <c r="E100" s="121"/>
      <c r="F100" s="280" t="s">
        <v>1468</v>
      </c>
      <c r="G100" s="121"/>
      <c r="H100" s="170"/>
      <c r="I100" s="18"/>
    </row>
    <row r="101" spans="1:9" ht="16.5" x14ac:dyDescent="0.25">
      <c r="A101" s="18"/>
      <c r="B101" s="171"/>
      <c r="C101" s="121"/>
      <c r="D101" s="172"/>
      <c r="E101" s="121"/>
      <c r="F101" s="193"/>
      <c r="G101" s="121"/>
      <c r="H101" s="121"/>
      <c r="I101" s="18"/>
    </row>
    <row r="102" spans="1:9" ht="16.5" x14ac:dyDescent="0.25">
      <c r="A102" s="18"/>
      <c r="B102" s="162" t="s">
        <v>2275</v>
      </c>
      <c r="C102" s="121"/>
      <c r="D102" s="187"/>
      <c r="E102" s="121"/>
      <c r="F102" s="187"/>
      <c r="G102" s="121"/>
      <c r="H102" s="164"/>
      <c r="I102" s="18"/>
    </row>
    <row r="103" spans="1:9" ht="199.5" x14ac:dyDescent="0.25">
      <c r="A103" s="18"/>
      <c r="B103" s="188" t="s">
        <v>2276</v>
      </c>
      <c r="C103" s="121"/>
      <c r="D103" s="278" t="s">
        <v>1493</v>
      </c>
      <c r="E103" s="121"/>
      <c r="F103" s="278" t="s">
        <v>2700</v>
      </c>
      <c r="G103" s="121"/>
      <c r="H103" s="310" t="s">
        <v>2699</v>
      </c>
      <c r="I103" s="18"/>
    </row>
    <row r="104" spans="1:9" ht="30.75" customHeight="1" x14ac:dyDescent="0.25">
      <c r="A104" s="18"/>
      <c r="B104" s="194" t="s">
        <v>2277</v>
      </c>
      <c r="C104" s="121"/>
      <c r="D104" s="314">
        <f>50000+16832+220000+1100000+167134947</f>
        <v>168521779</v>
      </c>
      <c r="E104" s="121"/>
      <c r="F104" s="280" t="s">
        <v>1172</v>
      </c>
      <c r="G104" s="121"/>
      <c r="H104" s="170"/>
      <c r="I104" s="18"/>
    </row>
    <row r="105" spans="1:9" ht="16.5" x14ac:dyDescent="0.25">
      <c r="A105" s="18"/>
      <c r="B105" s="171"/>
      <c r="C105" s="121"/>
      <c r="D105" s="172"/>
      <c r="E105" s="121"/>
      <c r="F105" s="193"/>
      <c r="G105" s="121"/>
      <c r="H105" s="121"/>
      <c r="I105" s="18"/>
    </row>
    <row r="106" spans="1:9" ht="33.950000000000003" customHeight="1" x14ac:dyDescent="0.25">
      <c r="A106" s="18"/>
      <c r="B106" s="162" t="s">
        <v>2278</v>
      </c>
      <c r="C106" s="121"/>
      <c r="D106" s="187"/>
      <c r="E106" s="121"/>
      <c r="F106" s="187"/>
      <c r="G106" s="121"/>
      <c r="H106" s="164"/>
      <c r="I106" s="18"/>
    </row>
    <row r="107" spans="1:9" ht="28.5" x14ac:dyDescent="0.25">
      <c r="A107" s="18"/>
      <c r="B107" s="189" t="s">
        <v>2279</v>
      </c>
      <c r="C107" s="121"/>
      <c r="D107" s="280" t="s">
        <v>1500</v>
      </c>
      <c r="E107" s="121"/>
      <c r="F107" s="280" t="str">
        <f>IF(D107=Listes!$K$4,"&lt; Indiquez l'URL de la source &gt;",IF(D107=Listes!$K$5,"&lt; Référence de la section dans le Rapport ITIE ou URL&gt;",IF(D107=Listes!$K$6,"&lt; Référence de la non-applicabilité &gt;","")))</f>
        <v>&lt; Référence de la non-applicabilité &gt;</v>
      </c>
      <c r="G107" s="121"/>
      <c r="H107" s="170"/>
      <c r="I107" s="18"/>
    </row>
    <row r="108" spans="1:9" ht="16.5" x14ac:dyDescent="0.25">
      <c r="A108" s="18"/>
      <c r="B108" s="171"/>
      <c r="C108" s="121"/>
      <c r="D108" s="172"/>
      <c r="E108" s="121"/>
      <c r="F108" s="193"/>
      <c r="G108" s="121"/>
      <c r="H108" s="121"/>
      <c r="I108" s="18"/>
    </row>
    <row r="109" spans="1:9" ht="16.5" x14ac:dyDescent="0.25">
      <c r="A109" s="18"/>
      <c r="B109" s="162" t="s">
        <v>2280</v>
      </c>
      <c r="C109" s="121"/>
      <c r="D109" s="187"/>
      <c r="E109" s="121"/>
      <c r="F109" s="187"/>
      <c r="G109" s="121"/>
      <c r="H109" s="164"/>
      <c r="I109" s="18"/>
    </row>
    <row r="110" spans="1:9" ht="30" customHeight="1" x14ac:dyDescent="0.25">
      <c r="A110" s="18" t="s">
        <v>2560</v>
      </c>
      <c r="B110" s="188" t="str">
        <f>"Le government divulgue-t-il des informations sur les"&amp;RIGHT(B109,LEN(B109)-SEARCH(":",B109,1))&amp;"?"</f>
        <v>Le government divulgue-t-il des informations sur les Paiements directs infranationaux ?</v>
      </c>
      <c r="C110" s="121"/>
      <c r="D110" s="278" t="s">
        <v>1493</v>
      </c>
      <c r="E110" s="121"/>
      <c r="F110" s="278" t="s">
        <v>2611</v>
      </c>
      <c r="G110" s="121"/>
      <c r="H110" s="167"/>
      <c r="I110" s="18"/>
    </row>
    <row r="111" spans="1:9" ht="28.5" x14ac:dyDescent="0.25">
      <c r="A111" s="18"/>
      <c r="B111" s="194" t="s">
        <v>2281</v>
      </c>
      <c r="C111" s="121"/>
      <c r="D111" s="321">
        <f>14087291557+382612157</f>
        <v>14469903714</v>
      </c>
      <c r="E111" s="121"/>
      <c r="F111" s="280" t="s">
        <v>1172</v>
      </c>
      <c r="G111" s="121"/>
      <c r="H111" s="170"/>
      <c r="I111" s="18"/>
    </row>
    <row r="112" spans="1:9" ht="16.5" x14ac:dyDescent="0.25">
      <c r="A112" s="18"/>
      <c r="B112" s="171"/>
      <c r="C112" s="121"/>
      <c r="D112" s="172"/>
      <c r="E112" s="121"/>
      <c r="F112" s="193"/>
      <c r="G112" s="121"/>
      <c r="H112" s="121"/>
      <c r="I112" s="18"/>
    </row>
    <row r="113" spans="1:9" ht="16.5" x14ac:dyDescent="0.25">
      <c r="A113" s="18"/>
      <c r="B113" s="162" t="s">
        <v>2282</v>
      </c>
      <c r="C113" s="121"/>
      <c r="D113" s="187"/>
      <c r="E113" s="121"/>
      <c r="F113" s="193"/>
      <c r="G113" s="121"/>
      <c r="H113" s="164"/>
      <c r="I113" s="18"/>
    </row>
    <row r="114" spans="1:9" ht="28.5" x14ac:dyDescent="0.25">
      <c r="A114" s="18"/>
      <c r="B114" s="189" t="s">
        <v>2283</v>
      </c>
      <c r="C114" s="121"/>
      <c r="D114" s="306">
        <f>IFERROR(IF(_xlfn.DAYS('Partie 1 - Présentation'!$E$30,'Partie 1 - Présentation'!$E$26)/365&gt;0,_xlfn.DAYS('Partie 1 - Présentation'!$E$30,'Partie 1 - Présentation'!$E$26)/365,_xlfn.DAYS('Partie 1 - Présentation'!$E$33,'Partie 1 - Présentation'!$E$26)/365),"Complété automatiquement à partir du feuillet 1. Présentation")</f>
        <v>0.9671232876712329</v>
      </c>
      <c r="E114" s="121"/>
      <c r="F114" s="193"/>
      <c r="G114" s="121"/>
      <c r="H114" s="170"/>
      <c r="I114" s="18"/>
    </row>
    <row r="115" spans="1:9" ht="16.5" x14ac:dyDescent="0.25">
      <c r="A115" s="18"/>
      <c r="B115" s="171"/>
      <c r="C115" s="121"/>
      <c r="D115" s="172"/>
      <c r="E115" s="121"/>
      <c r="F115" s="193"/>
      <c r="G115" s="121"/>
      <c r="H115" s="121"/>
      <c r="I115" s="18"/>
    </row>
    <row r="116" spans="1:9" ht="16.5" x14ac:dyDescent="0.25">
      <c r="A116" s="18"/>
      <c r="B116" s="162" t="s">
        <v>2284</v>
      </c>
      <c r="C116" s="121"/>
      <c r="D116" s="187"/>
      <c r="E116" s="121"/>
      <c r="F116" s="187"/>
      <c r="G116" s="121"/>
      <c r="H116" s="164"/>
      <c r="I116" s="18"/>
    </row>
    <row r="117" spans="1:9" ht="57" x14ac:dyDescent="0.25">
      <c r="A117" s="18"/>
      <c r="B117" s="184" t="s">
        <v>2285</v>
      </c>
      <c r="C117" s="121"/>
      <c r="D117" s="278" t="s">
        <v>1493</v>
      </c>
      <c r="E117" s="121"/>
      <c r="F117" s="278" t="s">
        <v>2701</v>
      </c>
      <c r="G117" s="121"/>
      <c r="H117" s="167"/>
      <c r="I117" s="18"/>
    </row>
    <row r="118" spans="1:9" ht="42.75" x14ac:dyDescent="0.25">
      <c r="A118" s="18"/>
      <c r="B118" s="185" t="s">
        <v>2286</v>
      </c>
      <c r="C118" s="121"/>
      <c r="D118" s="278" t="s">
        <v>1493</v>
      </c>
      <c r="E118" s="121"/>
      <c r="F118" s="278" t="s">
        <v>2612</v>
      </c>
      <c r="G118" s="121"/>
      <c r="H118" s="167"/>
      <c r="I118" s="18"/>
    </row>
    <row r="119" spans="1:9" ht="28.5" x14ac:dyDescent="0.25">
      <c r="A119" s="18"/>
      <c r="B119" s="184" t="s">
        <v>2287</v>
      </c>
      <c r="C119" s="121"/>
      <c r="D119" s="278" t="s">
        <v>1493</v>
      </c>
      <c r="E119" s="121"/>
      <c r="F119" s="278" t="s">
        <v>2613</v>
      </c>
      <c r="G119" s="121"/>
      <c r="H119" s="167"/>
      <c r="I119" s="18"/>
    </row>
    <row r="120" spans="1:9" ht="28.5" x14ac:dyDescent="0.25">
      <c r="A120" s="18"/>
      <c r="B120" s="168" t="s">
        <v>2288</v>
      </c>
      <c r="C120" s="121"/>
      <c r="D120" s="278" t="s">
        <v>1493</v>
      </c>
      <c r="E120" s="121"/>
      <c r="F120" s="278" t="s">
        <v>2613</v>
      </c>
      <c r="G120" s="121"/>
      <c r="H120" s="167"/>
      <c r="I120" s="18"/>
    </row>
    <row r="121" spans="1:9" ht="28.5" x14ac:dyDescent="0.25">
      <c r="A121" s="18"/>
      <c r="B121" s="184" t="s">
        <v>2289</v>
      </c>
      <c r="C121" s="121"/>
      <c r="D121" s="278" t="s">
        <v>1493</v>
      </c>
      <c r="E121" s="121"/>
      <c r="F121" s="278" t="s">
        <v>2613</v>
      </c>
      <c r="G121" s="121"/>
      <c r="H121" s="167"/>
      <c r="I121" s="18"/>
    </row>
    <row r="122" spans="1:9" ht="28.5" x14ac:dyDescent="0.25">
      <c r="A122" s="18"/>
      <c r="B122" s="169" t="s">
        <v>2290</v>
      </c>
      <c r="C122" s="121"/>
      <c r="D122" s="278" t="s">
        <v>1493</v>
      </c>
      <c r="E122" s="121"/>
      <c r="F122" s="278" t="s">
        <v>2612</v>
      </c>
      <c r="G122" s="121"/>
      <c r="H122" s="170"/>
      <c r="I122" s="18"/>
    </row>
    <row r="123" spans="1:9" ht="16.5" x14ac:dyDescent="0.25">
      <c r="A123" s="18"/>
      <c r="B123" s="171"/>
      <c r="C123" s="121"/>
      <c r="D123" s="172"/>
      <c r="E123" s="121"/>
      <c r="F123" s="193"/>
      <c r="G123" s="121"/>
      <c r="H123" s="121"/>
      <c r="I123" s="18"/>
    </row>
    <row r="124" spans="1:9" ht="28.5" x14ac:dyDescent="0.25">
      <c r="A124" s="18"/>
      <c r="B124" s="162" t="s">
        <v>2291</v>
      </c>
      <c r="C124" s="121"/>
      <c r="D124" s="187"/>
      <c r="E124" s="121"/>
      <c r="F124" s="187"/>
      <c r="G124" s="121"/>
      <c r="H124" s="164"/>
      <c r="I124" s="18"/>
    </row>
    <row r="125" spans="1:9" ht="57" x14ac:dyDescent="0.25">
      <c r="A125" s="18"/>
      <c r="B125" s="188" t="s">
        <v>2292</v>
      </c>
      <c r="C125" s="121"/>
      <c r="D125" s="278" t="s">
        <v>1493</v>
      </c>
      <c r="E125" s="121"/>
      <c r="F125" s="278" t="s">
        <v>2702</v>
      </c>
      <c r="G125" s="121"/>
      <c r="H125" s="167"/>
      <c r="I125" s="18"/>
    </row>
    <row r="126" spans="1:9" ht="42.75" x14ac:dyDescent="0.25">
      <c r="A126" s="18"/>
      <c r="B126" s="194" t="s">
        <v>2293</v>
      </c>
      <c r="C126" s="121"/>
      <c r="D126" s="314"/>
      <c r="E126" s="121"/>
      <c r="F126" s="280" t="s">
        <v>1172</v>
      </c>
      <c r="G126" s="121"/>
      <c r="H126" s="170"/>
      <c r="I126" s="18"/>
    </row>
    <row r="127" spans="1:9" ht="16.5" x14ac:dyDescent="0.25">
      <c r="A127" s="18"/>
      <c r="B127" s="171"/>
      <c r="C127" s="121"/>
      <c r="D127" s="172"/>
      <c r="E127" s="121"/>
      <c r="F127" s="193"/>
      <c r="G127" s="121"/>
      <c r="H127" s="121"/>
      <c r="I127" s="18"/>
    </row>
    <row r="128" spans="1:9" ht="16.5" x14ac:dyDescent="0.25">
      <c r="A128" s="18"/>
      <c r="B128" s="162" t="s">
        <v>2294</v>
      </c>
      <c r="C128" s="121"/>
      <c r="D128" s="187"/>
      <c r="E128" s="121"/>
      <c r="F128" s="187"/>
      <c r="G128" s="121"/>
      <c r="H128" s="164"/>
      <c r="I128" s="18"/>
    </row>
    <row r="129" spans="1:9" ht="42.75" x14ac:dyDescent="0.25">
      <c r="A129" s="18"/>
      <c r="B129" s="188" t="s">
        <v>2295</v>
      </c>
      <c r="C129" s="121"/>
      <c r="D129" s="278" t="s">
        <v>1493</v>
      </c>
      <c r="E129" s="121"/>
      <c r="F129" s="278" t="s">
        <v>2611</v>
      </c>
      <c r="G129" s="121"/>
      <c r="H129" s="167"/>
      <c r="I129" s="18"/>
    </row>
    <row r="130" spans="1:9" ht="42.75" x14ac:dyDescent="0.25">
      <c r="A130" s="18"/>
      <c r="B130" s="192" t="s">
        <v>2071</v>
      </c>
      <c r="C130" s="121"/>
      <c r="D130" s="278" t="s">
        <v>1506</v>
      </c>
      <c r="E130" s="121"/>
      <c r="F130" s="278"/>
      <c r="G130" s="121"/>
      <c r="H130" s="167"/>
      <c r="I130" s="18"/>
    </row>
    <row r="131" spans="1:9" ht="28.5" x14ac:dyDescent="0.25">
      <c r="A131" s="18"/>
      <c r="B131" s="194" t="s">
        <v>2296</v>
      </c>
      <c r="C131" s="121"/>
      <c r="D131" s="314">
        <v>14087291557</v>
      </c>
      <c r="E131" s="121"/>
      <c r="F131" s="280" t="s">
        <v>1172</v>
      </c>
      <c r="G131" s="121"/>
      <c r="H131" s="170"/>
      <c r="I131" s="18"/>
    </row>
    <row r="132" spans="1:9" ht="16.5" x14ac:dyDescent="0.25">
      <c r="A132" s="18"/>
      <c r="B132" s="171"/>
      <c r="C132" s="121"/>
      <c r="D132" s="172"/>
      <c r="E132" s="121"/>
      <c r="F132" s="193"/>
      <c r="G132" s="121"/>
      <c r="H132" s="121"/>
      <c r="I132" s="18"/>
    </row>
    <row r="133" spans="1:9" ht="28.5" x14ac:dyDescent="0.25">
      <c r="A133" s="18"/>
      <c r="B133" s="162" t="s">
        <v>2297</v>
      </c>
      <c r="C133" s="121"/>
      <c r="D133" s="187"/>
      <c r="E133" s="121"/>
      <c r="F133" s="187"/>
      <c r="G133" s="121"/>
      <c r="H133" s="164"/>
      <c r="I133" s="18"/>
    </row>
    <row r="134" spans="1:9" ht="63" customHeight="1" x14ac:dyDescent="0.25">
      <c r="A134" s="18"/>
      <c r="B134" s="188" t="s">
        <v>2298</v>
      </c>
      <c r="C134" s="121"/>
      <c r="D134" s="278" t="s">
        <v>1506</v>
      </c>
      <c r="E134" s="121"/>
      <c r="F134" s="278" t="str">
        <f>IF(D134=Listes!$K$4,"&lt; Indiquez l'URL de la source &gt;",IF(D134=Listes!$K$5,"&lt; Référence de la section dans le Rapport ITIE ou URL&gt;",IF(D134=Listes!$K$6,"&lt; Référence de la non-applicabilité &gt;","")))</f>
        <v/>
      </c>
      <c r="G134" s="121"/>
      <c r="H134" s="167"/>
      <c r="I134" s="18"/>
    </row>
    <row r="135" spans="1:9" ht="28.5" x14ac:dyDescent="0.25">
      <c r="A135" s="18"/>
      <c r="B135" s="188" t="s">
        <v>2299</v>
      </c>
      <c r="C135" s="121"/>
      <c r="D135" s="278" t="s">
        <v>1493</v>
      </c>
      <c r="E135" s="121"/>
      <c r="F135" s="278" t="s">
        <v>2614</v>
      </c>
      <c r="G135" s="121"/>
      <c r="H135" s="167"/>
      <c r="I135" s="18"/>
    </row>
    <row r="136" spans="1:9" ht="57" x14ac:dyDescent="0.25">
      <c r="A136" s="18"/>
      <c r="B136" s="189" t="s">
        <v>2300</v>
      </c>
      <c r="C136" s="121"/>
      <c r="D136" s="278" t="s">
        <v>1506</v>
      </c>
      <c r="E136" s="121"/>
      <c r="F136" s="278" t="str">
        <f>IF(D136=Listes!$K$4,"&lt; Indiquez l'URL de la source &gt;",IF(D136=Listes!$K$5,"&lt; Référence de la section dans le Rapport ITIE ou URL&gt;",IF(D136=Listes!$K$6,"&lt; Référence de la non-applicabilité &gt;","")))</f>
        <v/>
      </c>
      <c r="G136" s="121"/>
      <c r="H136" s="170"/>
      <c r="I136" s="18"/>
    </row>
    <row r="137" spans="1:9" ht="16.5" x14ac:dyDescent="0.25">
      <c r="A137" s="18"/>
      <c r="B137" s="171"/>
      <c r="C137" s="121"/>
      <c r="D137" s="172"/>
      <c r="E137" s="121"/>
      <c r="F137" s="193"/>
      <c r="G137" s="121"/>
      <c r="H137" s="121"/>
      <c r="I137" s="18"/>
    </row>
    <row r="138" spans="1:9" ht="32.450000000000003" customHeight="1" x14ac:dyDescent="0.25">
      <c r="A138" s="18"/>
      <c r="B138" s="162" t="s">
        <v>2301</v>
      </c>
      <c r="C138" s="121"/>
      <c r="D138" s="187"/>
      <c r="E138" s="121"/>
      <c r="F138" s="187"/>
      <c r="G138" s="121"/>
      <c r="H138" s="164"/>
      <c r="I138" s="18"/>
    </row>
    <row r="139" spans="1:9" ht="28.5" x14ac:dyDescent="0.25">
      <c r="A139" s="18"/>
      <c r="B139" s="188" t="s">
        <v>2302</v>
      </c>
      <c r="C139" s="121"/>
      <c r="D139" s="278" t="s">
        <v>1506</v>
      </c>
      <c r="E139" s="121"/>
      <c r="F139" s="278"/>
      <c r="G139" s="121"/>
      <c r="H139" s="167"/>
      <c r="I139" s="18"/>
    </row>
    <row r="140" spans="1:9" ht="28.5" x14ac:dyDescent="0.25">
      <c r="A140" s="18"/>
      <c r="B140" s="192" t="s">
        <v>2303</v>
      </c>
      <c r="C140" s="121"/>
      <c r="D140" s="278" t="s">
        <v>1506</v>
      </c>
      <c r="E140" s="121"/>
      <c r="F140" s="278"/>
      <c r="G140" s="121"/>
      <c r="H140" s="167"/>
      <c r="I140" s="18"/>
    </row>
    <row r="141" spans="1:9" ht="28.5" x14ac:dyDescent="0.25">
      <c r="A141" s="18"/>
      <c r="B141" s="192" t="s">
        <v>2304</v>
      </c>
      <c r="C141" s="121"/>
      <c r="D141" s="278" t="s">
        <v>1506</v>
      </c>
      <c r="E141" s="195"/>
      <c r="F141" s="278"/>
      <c r="G141" s="121"/>
      <c r="H141" s="167"/>
      <c r="I141" s="18"/>
    </row>
    <row r="142" spans="1:9" ht="28.5" x14ac:dyDescent="0.25">
      <c r="A142" s="18"/>
      <c r="B142" s="188" t="s">
        <v>2305</v>
      </c>
      <c r="C142" s="121"/>
      <c r="D142" s="278" t="s">
        <v>1493</v>
      </c>
      <c r="E142" s="121"/>
      <c r="F142" s="278" t="s">
        <v>2615</v>
      </c>
      <c r="G142" s="121"/>
      <c r="H142" s="167"/>
      <c r="I142" s="18"/>
    </row>
    <row r="143" spans="1:9" ht="28.5" x14ac:dyDescent="0.25">
      <c r="A143" s="18"/>
      <c r="B143" s="192" t="s">
        <v>2306</v>
      </c>
      <c r="C143" s="121"/>
      <c r="D143" s="313">
        <f>624019153</f>
        <v>624019153</v>
      </c>
      <c r="E143" s="121"/>
      <c r="F143" s="278" t="s">
        <v>1172</v>
      </c>
      <c r="G143" s="121"/>
      <c r="H143" s="167"/>
      <c r="I143" s="18"/>
    </row>
    <row r="144" spans="1:9" ht="28.5" x14ac:dyDescent="0.25">
      <c r="A144" s="18"/>
      <c r="B144" s="192" t="s">
        <v>2307</v>
      </c>
      <c r="C144" s="121"/>
      <c r="D144" s="313">
        <v>307985835</v>
      </c>
      <c r="E144" s="121"/>
      <c r="F144" s="278" t="s">
        <v>1172</v>
      </c>
      <c r="G144" s="121"/>
      <c r="H144" s="167"/>
      <c r="I144" s="18"/>
    </row>
    <row r="145" spans="1:9" ht="28.5" x14ac:dyDescent="0.25">
      <c r="A145" s="18"/>
      <c r="B145" s="188" t="s">
        <v>2132</v>
      </c>
      <c r="C145" s="121"/>
      <c r="D145" s="278" t="s">
        <v>1500</v>
      </c>
      <c r="E145" s="121"/>
      <c r="F145" s="278"/>
      <c r="G145" s="121"/>
      <c r="H145" s="167"/>
      <c r="I145" s="18"/>
    </row>
    <row r="146" spans="1:9" ht="28.5" x14ac:dyDescent="0.25">
      <c r="A146" s="18"/>
      <c r="B146" s="192" t="s">
        <v>2133</v>
      </c>
      <c r="C146" s="121"/>
      <c r="D146" s="278"/>
      <c r="E146" s="121"/>
      <c r="F146" s="278"/>
      <c r="G146" s="121"/>
      <c r="H146" s="167"/>
      <c r="I146" s="18"/>
    </row>
    <row r="147" spans="1:9" ht="28.5" x14ac:dyDescent="0.25">
      <c r="A147" s="18"/>
      <c r="B147" s="194" t="s">
        <v>2134</v>
      </c>
      <c r="C147" s="121"/>
      <c r="D147" s="278"/>
      <c r="E147" s="121"/>
      <c r="F147" s="278"/>
      <c r="G147" s="121"/>
      <c r="H147" s="170"/>
      <c r="I147" s="18"/>
    </row>
    <row r="148" spans="1:9" ht="16.5" x14ac:dyDescent="0.25">
      <c r="A148" s="18"/>
      <c r="B148" s="171"/>
      <c r="C148" s="121"/>
      <c r="D148" s="172"/>
      <c r="E148" s="121"/>
      <c r="F148" s="193"/>
      <c r="G148" s="121"/>
      <c r="H148" s="121"/>
      <c r="I148" s="18"/>
    </row>
    <row r="149" spans="1:9" ht="16.5" x14ac:dyDescent="0.25">
      <c r="A149" s="18"/>
      <c r="B149" s="162" t="s">
        <v>2308</v>
      </c>
      <c r="C149" s="121"/>
      <c r="D149" s="187"/>
      <c r="E149" s="121"/>
      <c r="F149" s="187"/>
      <c r="G149" s="121"/>
      <c r="H149" s="164"/>
      <c r="I149" s="18"/>
    </row>
    <row r="150" spans="1:9" ht="28.5" x14ac:dyDescent="0.25">
      <c r="A150" s="18"/>
      <c r="B150" s="188" t="s">
        <v>2309</v>
      </c>
      <c r="C150" s="121"/>
      <c r="D150" s="278" t="s">
        <v>1500</v>
      </c>
      <c r="E150" s="121"/>
      <c r="F150" s="278"/>
      <c r="G150" s="121"/>
      <c r="H150" s="167"/>
      <c r="I150" s="18"/>
    </row>
    <row r="151" spans="1:9" ht="28.5" x14ac:dyDescent="0.25">
      <c r="A151" s="18"/>
      <c r="B151" s="194" t="s">
        <v>2072</v>
      </c>
      <c r="C151" s="121"/>
      <c r="D151" s="280"/>
      <c r="E151" s="121"/>
      <c r="F151" s="280"/>
      <c r="G151" s="121"/>
      <c r="H151" s="170"/>
      <c r="I151" s="18"/>
    </row>
    <row r="152" spans="1:9" ht="16.5" x14ac:dyDescent="0.25">
      <c r="A152" s="18"/>
      <c r="B152" s="171"/>
      <c r="C152" s="121"/>
      <c r="D152" s="172"/>
      <c r="E152" s="121"/>
      <c r="F152" s="193"/>
      <c r="G152" s="121"/>
      <c r="H152" s="121"/>
      <c r="I152" s="18"/>
    </row>
    <row r="153" spans="1:9" ht="16.5" x14ac:dyDescent="0.25">
      <c r="A153" s="18"/>
      <c r="B153" s="162" t="s">
        <v>2310</v>
      </c>
      <c r="C153" s="121"/>
      <c r="D153" s="196"/>
      <c r="E153" s="121"/>
      <c r="F153" s="197"/>
      <c r="G153" s="121"/>
      <c r="H153" s="164"/>
      <c r="I153" s="18"/>
    </row>
    <row r="154" spans="1:9" ht="57" x14ac:dyDescent="0.25">
      <c r="A154" s="18"/>
      <c r="B154" s="198" t="s">
        <v>2311</v>
      </c>
      <c r="C154" s="121"/>
      <c r="D154" s="278" t="s">
        <v>1493</v>
      </c>
      <c r="E154" s="121"/>
      <c r="F154" s="278" t="s">
        <v>2616</v>
      </c>
      <c r="G154" s="121"/>
      <c r="H154" s="167"/>
      <c r="I154" s="18"/>
    </row>
    <row r="155" spans="1:9" ht="27.6" customHeight="1" x14ac:dyDescent="0.25">
      <c r="A155" s="18"/>
      <c r="B155" s="199" t="s">
        <v>2312</v>
      </c>
      <c r="C155" s="121"/>
      <c r="D155" s="313">
        <v>50363000000</v>
      </c>
      <c r="E155" s="121"/>
      <c r="F155" s="278" t="s">
        <v>1172</v>
      </c>
      <c r="G155" s="121"/>
      <c r="H155" s="167"/>
      <c r="I155" s="18"/>
    </row>
    <row r="156" spans="1:9" ht="16.5" x14ac:dyDescent="0.25">
      <c r="A156" s="18"/>
      <c r="B156" s="184" t="s">
        <v>2116</v>
      </c>
      <c r="C156" s="121"/>
      <c r="D156" s="278" t="s">
        <v>1506</v>
      </c>
      <c r="E156" s="121"/>
      <c r="F156" s="278" t="s">
        <v>1172</v>
      </c>
      <c r="G156" s="121"/>
      <c r="H156" s="167"/>
      <c r="I156" s="18"/>
    </row>
    <row r="157" spans="1:9" ht="16.5" x14ac:dyDescent="0.25">
      <c r="A157" s="18"/>
      <c r="B157" s="165" t="s">
        <v>2313</v>
      </c>
      <c r="C157" s="121"/>
      <c r="D157" s="313">
        <v>2798736000000</v>
      </c>
      <c r="E157" s="121"/>
      <c r="F157" s="278" t="s">
        <v>1172</v>
      </c>
      <c r="G157" s="121"/>
      <c r="H157" s="167"/>
      <c r="I157" s="18"/>
    </row>
    <row r="158" spans="1:9" ht="16.5" x14ac:dyDescent="0.25">
      <c r="A158" s="18"/>
      <c r="B158" s="165" t="s">
        <v>2314</v>
      </c>
      <c r="C158" s="121"/>
      <c r="D158" s="313">
        <v>17761000000</v>
      </c>
      <c r="E158" s="121"/>
      <c r="F158" s="278" t="s">
        <v>1172</v>
      </c>
      <c r="G158" s="121"/>
      <c r="H158" s="167"/>
      <c r="I158" s="18"/>
    </row>
    <row r="159" spans="1:9" ht="16.5" x14ac:dyDescent="0.25">
      <c r="A159" s="18"/>
      <c r="B159" s="165" t="s">
        <v>2315</v>
      </c>
      <c r="C159" s="121"/>
      <c r="D159" s="313">
        <v>507260000000</v>
      </c>
      <c r="E159" s="121"/>
      <c r="F159" s="278" t="s">
        <v>1172</v>
      </c>
      <c r="G159" s="121"/>
      <c r="H159" s="167"/>
      <c r="I159" s="18"/>
    </row>
    <row r="160" spans="1:9" ht="16.5" x14ac:dyDescent="0.25">
      <c r="A160" s="18"/>
      <c r="B160" s="165" t="s">
        <v>2316</v>
      </c>
      <c r="C160" s="121"/>
      <c r="D160" s="313">
        <v>110811000000</v>
      </c>
      <c r="E160" s="121"/>
      <c r="F160" s="278" t="s">
        <v>1172</v>
      </c>
      <c r="G160" s="121"/>
      <c r="H160" s="167"/>
      <c r="I160" s="18"/>
    </row>
    <row r="161" spans="1:9" ht="42.75" x14ac:dyDescent="0.25">
      <c r="A161" s="18"/>
      <c r="B161" s="165" t="s">
        <v>2317</v>
      </c>
      <c r="C161" s="121"/>
      <c r="D161" s="313">
        <v>591457000000</v>
      </c>
      <c r="E161" s="121"/>
      <c r="F161" s="278" t="s">
        <v>1172</v>
      </c>
      <c r="G161" s="121"/>
      <c r="H161" s="322" t="s">
        <v>2617</v>
      </c>
      <c r="I161" s="18"/>
    </row>
    <row r="162" spans="1:9" ht="142.5" x14ac:dyDescent="0.25">
      <c r="A162" s="18"/>
      <c r="B162" s="165" t="s">
        <v>2369</v>
      </c>
      <c r="C162" s="121"/>
      <c r="D162" s="337">
        <f>5330-433</f>
        <v>4897</v>
      </c>
      <c r="E162" s="121"/>
      <c r="F162" s="278" t="s">
        <v>2372</v>
      </c>
      <c r="G162" s="121"/>
      <c r="H162" s="310" t="s">
        <v>2618</v>
      </c>
      <c r="I162" s="18"/>
    </row>
    <row r="163" spans="1:9" ht="16.5" x14ac:dyDescent="0.25">
      <c r="A163" s="18"/>
      <c r="B163" s="165" t="s">
        <v>2370</v>
      </c>
      <c r="C163" s="121"/>
      <c r="D163" s="278">
        <v>433</v>
      </c>
      <c r="E163" s="121"/>
      <c r="F163" s="278" t="s">
        <v>2372</v>
      </c>
      <c r="G163" s="121"/>
      <c r="H163" s="167"/>
      <c r="I163" s="18"/>
    </row>
    <row r="164" spans="1:9" ht="16.5" x14ac:dyDescent="0.25">
      <c r="A164" s="18"/>
      <c r="B164" s="165" t="s">
        <v>2371</v>
      </c>
      <c r="C164" s="121"/>
      <c r="D164" s="278">
        <v>5330</v>
      </c>
      <c r="E164" s="121"/>
      <c r="F164" s="278" t="s">
        <v>2372</v>
      </c>
      <c r="G164" s="121"/>
      <c r="H164" s="167"/>
      <c r="I164" s="18"/>
    </row>
    <row r="165" spans="1:9" ht="16.5" x14ac:dyDescent="0.25">
      <c r="A165" s="18"/>
      <c r="B165" s="165" t="s">
        <v>2318</v>
      </c>
      <c r="C165" s="121"/>
      <c r="D165" s="278" t="s">
        <v>1506</v>
      </c>
      <c r="E165" s="121"/>
      <c r="F165" s="278"/>
      <c r="G165" s="121"/>
      <c r="H165" s="167"/>
      <c r="I165" s="18"/>
    </row>
    <row r="166" spans="1:9" ht="16.5" x14ac:dyDescent="0.25">
      <c r="A166" s="18"/>
      <c r="B166" s="165" t="s">
        <v>2319</v>
      </c>
      <c r="C166" s="121"/>
      <c r="D166" s="278" t="s">
        <v>1506</v>
      </c>
      <c r="E166" s="121"/>
      <c r="F166" s="278"/>
      <c r="G166" s="121"/>
      <c r="H166" s="167"/>
      <c r="I166" s="18"/>
    </row>
    <row r="167" spans="1:9" ht="16.5" x14ac:dyDescent="0.25">
      <c r="A167" s="18"/>
      <c r="B167" s="183" t="s">
        <v>2320</v>
      </c>
      <c r="C167" s="121"/>
      <c r="D167" s="280"/>
      <c r="E167" s="121"/>
      <c r="F167" s="280"/>
      <c r="G167" s="121"/>
      <c r="H167" s="170"/>
      <c r="I167" s="18"/>
    </row>
    <row r="168" spans="1:9" ht="16.5" x14ac:dyDescent="0.25">
      <c r="A168" s="18"/>
      <c r="B168" s="193"/>
      <c r="C168" s="121"/>
      <c r="D168" s="200"/>
      <c r="E168" s="121"/>
      <c r="F168" s="193"/>
      <c r="G168" s="121"/>
      <c r="H168" s="121"/>
      <c r="I168" s="18"/>
    </row>
    <row r="169" spans="1:9" ht="16.5" x14ac:dyDescent="0.25">
      <c r="A169" s="18"/>
      <c r="B169" s="162" t="s">
        <v>2373</v>
      </c>
      <c r="C169" s="281"/>
      <c r="D169" s="282"/>
      <c r="E169" s="281"/>
      <c r="F169" s="282"/>
      <c r="G169" s="281"/>
      <c r="H169" s="283"/>
      <c r="I169" s="18"/>
    </row>
    <row r="170" spans="1:9" ht="37.5" customHeight="1" x14ac:dyDescent="0.25">
      <c r="A170" s="18"/>
      <c r="B170" s="290" t="s">
        <v>2374</v>
      </c>
      <c r="C170" s="281"/>
      <c r="D170" s="284"/>
      <c r="E170" s="281"/>
      <c r="F170" s="284"/>
      <c r="G170" s="281"/>
      <c r="H170" s="285"/>
      <c r="I170" s="18"/>
    </row>
    <row r="171" spans="1:9" ht="31.5" x14ac:dyDescent="0.25">
      <c r="A171" s="18"/>
      <c r="B171" s="286" t="s">
        <v>2375</v>
      </c>
      <c r="C171" s="281"/>
      <c r="D171" s="278" t="s">
        <v>1506</v>
      </c>
      <c r="E171" s="281"/>
      <c r="F171" s="278" t="str">
        <f>IF(D171=Listes!$K$4,"&lt; Indiquez l'URL de la source &gt;",IF(D171=Listes!$K$5,"&lt; Référence de la section dans le Rapport ITIE ou URL&gt;",IF(D171=Listes!$K$6,"&lt; Référence de la non-applicabilité &gt;","")))</f>
        <v/>
      </c>
      <c r="G171" s="281"/>
      <c r="H171" s="285"/>
      <c r="I171" s="18"/>
    </row>
    <row r="172" spans="1:9" ht="63" x14ac:dyDescent="0.25">
      <c r="A172" s="18"/>
      <c r="B172" s="286" t="s">
        <v>2376</v>
      </c>
      <c r="C172" s="287"/>
      <c r="D172" s="278" t="s">
        <v>1506</v>
      </c>
      <c r="E172" s="281"/>
      <c r="F172" s="278" t="str">
        <f>IF(D172=Listes!$K$4,"&lt; Indiquez l'URL de la source &gt;",IF(D172=Listes!$K$5,"&lt; Référence de la section dans le Rapport ITIE ou URL&gt;",IF(D172=Listes!$K$6,"&lt; Référence de la non-applicabilité &gt;","")))</f>
        <v/>
      </c>
      <c r="G172" s="281"/>
      <c r="H172" s="285"/>
      <c r="I172" s="18"/>
    </row>
    <row r="173" spans="1:9" ht="31.5" x14ac:dyDescent="0.25">
      <c r="A173" s="18"/>
      <c r="B173" s="288" t="s">
        <v>2377</v>
      </c>
      <c r="C173" s="287"/>
      <c r="D173" s="278" t="s">
        <v>1506</v>
      </c>
      <c r="E173" s="281"/>
      <c r="F173" s="278" t="str">
        <f>IF(D173=Listes!$K$4,"&lt; Indiquez l'URL de la source &gt;",IF(D173=Listes!$K$5,"&lt; Référence de la section dans le Rapport ITIE ou URL&gt;",IF(D173=Listes!$K$6,"&lt; Référence de la non-applicabilité &gt;","")))</f>
        <v/>
      </c>
      <c r="G173" s="281"/>
      <c r="H173" s="289"/>
      <c r="I173" s="18"/>
    </row>
    <row r="174" spans="1:9" ht="16.5" x14ac:dyDescent="0.25">
      <c r="A174" s="18"/>
      <c r="B174" s="193"/>
      <c r="C174" s="121"/>
      <c r="D174" s="200"/>
      <c r="E174" s="121"/>
      <c r="F174" s="193"/>
      <c r="G174" s="121"/>
      <c r="H174" s="121"/>
      <c r="I174" s="18"/>
    </row>
    <row r="175" spans="1:9" ht="14.1" customHeight="1" x14ac:dyDescent="0.25">
      <c r="A175" s="18"/>
      <c r="B175" s="49"/>
      <c r="D175" s="49"/>
      <c r="F175" s="49"/>
      <c r="H175" s="18"/>
      <c r="I175" s="18"/>
    </row>
    <row r="176" spans="1:9" ht="17.25" hidden="1" customHeight="1" thickBot="1" x14ac:dyDescent="0.35">
      <c r="B176" s="201"/>
      <c r="C176" s="368" t="s">
        <v>2163</v>
      </c>
      <c r="D176" s="368"/>
      <c r="E176" s="368"/>
      <c r="F176" s="368"/>
      <c r="G176" s="368"/>
      <c r="H176" s="201"/>
    </row>
    <row r="177" spans="1:9" ht="24" hidden="1" customHeight="1" thickBot="1" x14ac:dyDescent="0.35">
      <c r="B177" s="202"/>
      <c r="C177" s="351" t="s">
        <v>2164</v>
      </c>
      <c r="D177" s="351"/>
      <c r="E177" s="351"/>
      <c r="F177" s="351"/>
      <c r="G177" s="351"/>
      <c r="H177" s="202"/>
    </row>
    <row r="178" spans="1:9" ht="24.95" hidden="1" customHeight="1" thickBot="1" x14ac:dyDescent="0.35">
      <c r="B178" s="202"/>
      <c r="C178" s="350" t="s">
        <v>2165</v>
      </c>
      <c r="D178" s="350"/>
      <c r="E178" s="350"/>
      <c r="F178" s="350"/>
      <c r="G178" s="350"/>
      <c r="H178" s="202"/>
    </row>
    <row r="179" spans="1:9" ht="18.600000000000001" hidden="1" customHeight="1" thickBot="1" x14ac:dyDescent="0.35">
      <c r="B179" s="83"/>
      <c r="C179" s="364" t="s">
        <v>2166</v>
      </c>
      <c r="D179" s="344"/>
      <c r="E179" s="344"/>
      <c r="F179" s="344"/>
      <c r="G179" s="365"/>
      <c r="H179" s="203"/>
    </row>
    <row r="180" spans="1:9" ht="17.25" thickBot="1" x14ac:dyDescent="0.3">
      <c r="A180" s="18"/>
      <c r="B180" s="62"/>
      <c r="C180" s="62"/>
      <c r="D180" s="62"/>
      <c r="E180" s="62"/>
      <c r="F180" s="62"/>
      <c r="G180" s="62"/>
      <c r="H180" s="63"/>
      <c r="I180" s="18"/>
    </row>
    <row r="181" spans="1:9" ht="19.5" x14ac:dyDescent="0.25">
      <c r="A181" s="18"/>
      <c r="B181" s="204" t="s">
        <v>2220</v>
      </c>
      <c r="D181" s="205"/>
      <c r="F181" s="205"/>
      <c r="H181" s="18"/>
      <c r="I181" s="18"/>
    </row>
    <row r="182" spans="1:9" ht="15.95" customHeight="1" x14ac:dyDescent="0.25">
      <c r="B182" s="346" t="s">
        <v>2364</v>
      </c>
      <c r="C182" s="346"/>
      <c r="D182" s="346"/>
      <c r="F182" s="206"/>
    </row>
    <row r="183" spans="1:9" ht="16.5" x14ac:dyDescent="0.25"/>
    <row r="184" spans="1:9" ht="16.5" x14ac:dyDescent="0.25"/>
    <row r="185" spans="1:9" ht="16.5" x14ac:dyDescent="0.25"/>
    <row r="186" spans="1:9" ht="16.5" x14ac:dyDescent="0.25"/>
    <row r="187" spans="1:9" ht="16.5" x14ac:dyDescent="0.25"/>
    <row r="188" spans="1:9" ht="16.5" x14ac:dyDescent="0.25"/>
    <row r="189" spans="1:9" ht="16.5" x14ac:dyDescent="0.25"/>
    <row r="190" spans="1:9" ht="16.5" x14ac:dyDescent="0.25"/>
    <row r="191" spans="1:9" ht="16.5" x14ac:dyDescent="0.25"/>
    <row r="192" spans="1:9" ht="16.5" x14ac:dyDescent="0.25"/>
    <row r="193" ht="16.5" x14ac:dyDescent="0.25"/>
    <row r="194" ht="16.5" x14ac:dyDescent="0.25"/>
    <row r="195" ht="16.5" x14ac:dyDescent="0.25"/>
    <row r="196" ht="16.5" x14ac:dyDescent="0.25"/>
    <row r="197" ht="16.5" x14ac:dyDescent="0.25"/>
    <row r="198" ht="16.5" x14ac:dyDescent="0.25"/>
    <row r="199" ht="16.5" x14ac:dyDescent="0.25"/>
    <row r="200" ht="16.5" x14ac:dyDescent="0.25"/>
    <row r="201" ht="16.5" x14ac:dyDescent="0.25"/>
    <row r="202" ht="16.5" x14ac:dyDescent="0.25"/>
    <row r="203" ht="16.5" x14ac:dyDescent="0.25"/>
    <row r="204" ht="16.5" x14ac:dyDescent="0.25"/>
    <row r="205" ht="16.5" x14ac:dyDescent="0.25"/>
    <row r="206" ht="16.5" x14ac:dyDescent="0.25"/>
  </sheetData>
  <mergeCells count="13">
    <mergeCell ref="C179:G179"/>
    <mergeCell ref="B182:D182"/>
    <mergeCell ref="B10:E10"/>
    <mergeCell ref="B15:H15"/>
    <mergeCell ref="B11:E11"/>
    <mergeCell ref="B12:E12"/>
    <mergeCell ref="B13:E13"/>
    <mergeCell ref="B14:E14"/>
    <mergeCell ref="F10:H14"/>
    <mergeCell ref="C176:G176"/>
    <mergeCell ref="C178:G178"/>
    <mergeCell ref="C177:G177"/>
    <mergeCell ref="H80:H81"/>
  </mergeCells>
  <dataValidations xWindow="581" yWindow="520" count="30">
    <dataValidation type="whole" allowBlank="1" showInputMessage="1" showErrorMessage="1" errorTitle="Veuillez ne pas modifier" error="Veuillez ne pas modifier ces cellules" sqref="B30:B38 B40:B43 B45:B50 B52:B55 B62:B63 B66:B67 B57:B60" xr:uid="{18A3AE5E-DCF3-4B6B-B982-7AC10E52BD8F}">
      <formula1>10000</formula1>
      <formula2>500000</formula2>
    </dataValidation>
    <dataValidation type="textLength" allowBlank="1" showInputMessage="1" showErrorMessage="1" errorTitle="Veuillez ne pas modifier" error="Veuillez ne pas modifier ces cellules" sqref="B24:B26 B94 B80:B81 B174 B19:B22 B78 B89 B107:B108 B114:B115 B99:B101 B103:B105 B110:B112 B96:B97 B91:B92 B168 B28:B29 D93 D114" xr:uid="{FD1D0A5E-84E8-48AE-8EBF-6C369F2DFD67}">
      <formula1>10000</formula1>
      <formula2>50000</formula2>
    </dataValidation>
    <dataValidation type="whole" allowBlank="1" showInputMessage="1" showErrorMessage="1" errorTitle="Veuillez ne pas modifier" error="Veuillez ne pas modifier ces cellules" sqref="B23 B113 B109 B106 B102 B98 B95 B90 B79 B169:B173 B61 B56 B51 B44 B39 B17 B116:B137 B139:B144 B148:B154 B157:B161 B166:B167 B64" xr:uid="{01346396-8EEF-4FE6-A746-910274283B08}">
      <formula1>10000</formula1>
      <formula2>50000</formula2>
    </dataValidation>
    <dataValidation type="decimal" allowBlank="1" showInputMessage="1" showErrorMessage="1" errorTitle="Veuillez ne pas modifier" error="Veuillez ne pas modifier ces cellules" sqref="B180:D181 E180:H182" xr:uid="{32870CFC-EE36-4A4D-ADBB-C0FF5DB2CF7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26 F166:F167 F111 F151 F130:F131 F146:F147 F140:F141 F104 F100 F143:F144 F155:F161" xr:uid="{DF1072C8-FEFB-4147-B6AD-F78CF91C4B7A}">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3:D144 D151 D100 D126 D111 D130:D131 D104 D146:D147" xr:uid="{CAF5D0AB-277F-4538-9B2E-5DE974E3DE8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68:D77 D82:D88" xr:uid="{0B8878C8-6619-40E9-8096-EE6BE7FC604B}">
      <formula1>0</formula1>
    </dataValidation>
    <dataValidation type="decimal" allowBlank="1" showInputMessage="1" showErrorMessage="1" sqref="D115" xr:uid="{81426A4D-290E-4AF2-8D6F-F3149A13F5AA}">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67" xr:uid="{3032E63C-A6E8-43E4-84A7-B8C926F323CA}">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64" xr:uid="{60DE8021-5F5F-4E0F-9D3A-3B71F13F04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60" xr:uid="{D9301F44-46FB-4E7E-B05E-A7BEDE62F157}">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56" xr:uid="{444DC13F-2674-42BB-A5F3-7D76596203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57 D155" xr:uid="{6C0FFD4F-BEA6-48E8-82B4-92DB05033CD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58" xr:uid="{D3779151-A0BD-4E61-B3AB-68878424E33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59" xr:uid="{B8BCCF84-9BE3-4049-B66C-57BDC519554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61" xr:uid="{558D9CE5-F71C-4FA0-9506-950123E3BFA5}">
      <formula1>2</formula1>
    </dataValidation>
    <dataValidation type="whole" allowBlank="1" showInputMessage="1" showErrorMessage="1" errorTitle="Veuillez ne pas modifier" error="Veuillez ne pas modifier ces cellules" sqref="C176:G179" xr:uid="{FB14B789-8746-4A91-B239-3E7D6093A432}">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82 F84 F71 F69" xr:uid="{822EE6C6-D7C8-40D6-B2D5-7EEEDABD753E}">
      <formula1>"&lt;Selectionner unité&gt;,Sm3,Sm3 o.e.,Barils,Tonnes,oz,carats,Scf"</formula1>
    </dataValidation>
    <dataValidation allowBlank="1" showInputMessage="1" showErrorMessage="1" errorTitle="Veuillez ne pas modifier" error="Veuillez ne pas modifier ces cellules" sqref="B155:B156 B138 B145:B147 B182:D182 B162:B165" xr:uid="{586669E3-5B35-4E92-9DFA-2EE5239FB6A5}"/>
    <dataValidation allowBlank="1" showInputMessage="1" showErrorMessage="1" promptTitle="Nom du registre" prompt="Veuillez indiquer le nom du registre de la propriété réelle, si disponible." sqref="D54" xr:uid="{E22DDF9F-C550-48DA-8AE0-6F459EAD05BA}"/>
    <dataValidation allowBlank="1" showInputMessage="1" showErrorMessage="1" promptTitle="Name of the registry" prompt="Please input the name of the Beneficial Ownership Registry" sqref="D54" xr:uid="{132473C1-1E1D-4E60-8E12-86859396FD66}"/>
    <dataValidation type="list" showInputMessage="1" showErrorMessage="1" promptTitle="Type de déclaration" prompt="Veuillez indiquer le type de déclaration, parmi:_x000a__x000a_Divulgation systématique_x000a_Rapportage ITIE_x000a_Non disponible_x000a_Sans objet" sqref="D32:D36 D40:D42 D171:D173 D45:D49 D52:D53 D154 D62 D66:D67 D80:D81 D91:D92 D96 D99 D103 D107 D110 D117:D122 D125 D129 D134:D136 D139:D142 D150 D57:D59 D145 D25:D28 D165:D166" xr:uid="{EB0B96BC-C73F-4625-921B-B423889A69F8}">
      <formula1>Reporting_options_list</formula1>
    </dataValidation>
    <dataValidation type="whole" allowBlank="1" showInputMessage="1" showErrorMessage="1" errorTitle="Veuillez ne pas modifier" error="Veuillez ne pas modifier ces cellules" sqref="B93 F93" xr:uid="{096084D4-DA79-4AB9-A393-AB3BB925A435}">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62:F165" xr:uid="{491EFB04-64B8-4925-8080-186089A2EA5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62" xr:uid="{77737CE6-1911-4110-97BD-45410D5C85E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63" xr:uid="{F706CB78-296E-41D0-8D9F-43A6206372A6}">
      <formula1>2</formula1>
    </dataValidation>
    <dataValidation type="textLength" allowBlank="1" showInputMessage="1" showErrorMessage="1" sqref="H169:H173" xr:uid="{D3822C6C-1C26-43C8-B6B8-BA8DF4DB7CB6}">
      <formula1>0</formula1>
      <formula2>350</formula2>
    </dataValidation>
    <dataValidation type="whole" showInputMessage="1" showErrorMessage="1" sqref="G169:G173" xr:uid="{6537E2EF-AC38-44BE-BF3B-28377D248EF2}">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505EBCD6-D675-4478-93BA-C323F1C2E1DF}"/>
    <dataValidation showInputMessage="1" showErrorMessage="1" sqref="B65" xr:uid="{1564FEC5-59C5-47CE-A907-5ED79C11C066}"/>
  </dataValidations>
  <hyperlinks>
    <hyperlink ref="B30" r:id="rId1" location="r2-2" display="Exigence ITIE 2.2: Octroi des licences" xr:uid="{00000000-0004-0000-0200-000007000000}"/>
    <hyperlink ref="B44" r:id="rId2" location="r2-4" xr:uid="{00000000-0004-0000-0200-000008000000}"/>
    <hyperlink ref="B51" r:id="rId3" location="r2-5" xr:uid="{00000000-0004-0000-0200-000009000000}"/>
    <hyperlink ref="B56" r:id="rId4" location="r2-6" xr:uid="{00000000-0004-0000-0200-00000A000000}"/>
    <hyperlink ref="B61" r:id="rId5" location="r3-1" xr:uid="{00000000-0004-0000-0200-00000B000000}"/>
    <hyperlink ref="B64" r:id="rId6" location="r3-2" xr:uid="{00000000-0004-0000-0200-00000C000000}"/>
    <hyperlink ref="B79" r:id="rId7" location="r3-3" xr:uid="{00000000-0004-0000-0200-00000D000000}"/>
    <hyperlink ref="B90" r:id="rId8" location="r4-1" xr:uid="{00000000-0004-0000-0200-00000E000000}"/>
    <hyperlink ref="B95" r:id="rId9" location="r4-2" xr:uid="{00000000-0004-0000-0200-00000F000000}"/>
    <hyperlink ref="B98" r:id="rId10" location="r4-3" xr:uid="{00000000-0004-0000-0200-000010000000}"/>
    <hyperlink ref="B102" r:id="rId11" location="r4-4" xr:uid="{00000000-0004-0000-0200-000011000000}"/>
    <hyperlink ref="B106" r:id="rId12" location="r4-5" xr:uid="{00000000-0004-0000-0200-000012000000}"/>
    <hyperlink ref="B109" r:id="rId13" location="r4-6" xr:uid="{00000000-0004-0000-0200-000013000000}"/>
    <hyperlink ref="B113" r:id="rId14" location="r4-8" xr:uid="{00000000-0004-0000-0200-000014000000}"/>
    <hyperlink ref="B116" r:id="rId15" location="r4-9" xr:uid="{00000000-0004-0000-0200-000015000000}"/>
    <hyperlink ref="B124" r:id="rId16" location="r5-1" xr:uid="{00000000-0004-0000-0200-000016000000}"/>
    <hyperlink ref="B128" r:id="rId17" location="r5-2" xr:uid="{00000000-0004-0000-0200-000017000000}"/>
    <hyperlink ref="B133" r:id="rId18" location="r5-3" xr:uid="{00000000-0004-0000-0200-000018000000}"/>
    <hyperlink ref="B149" r:id="rId19" location="r6-2" xr:uid="{00000000-0004-0000-0200-000019000000}"/>
    <hyperlink ref="B153" r:id="rId20" location="r6-3" xr:uid="{00000000-0004-0000-0200-00001A000000}"/>
    <hyperlink ref="B138" r:id="rId21" location="r6-1" display="Exigence ITIE 6.1: Dépenses sociales " xr:uid="{00000000-0004-0000-0200-000024000000}"/>
    <hyperlink ref="B15:H15" r:id="rId22" display="If you have any questions, please contact data@eiti.org" xr:uid="{00000000-0004-0000-0200-000029000000}"/>
    <hyperlink ref="C179:G179" r:id="rId23" display="Give us your feedback or report a conflict in the data! Write to us at  data@eiti.org" xr:uid="{CDC3591F-ADA9-4DB3-B355-D653DB6FB600}"/>
    <hyperlink ref="G179" r:id="rId24" display="Give us your feedback or report a conflict in the data! Write to us at  data@eiti.org" xr:uid="{A99B6764-1F3E-47AB-809A-4B3DA15ABEB1}"/>
    <hyperlink ref="E179:F179" r:id="rId25" display="Give us your feedback or report a conflict in the data! Write to us at  data@eiti.org" xr:uid="{3762A584-79C1-403C-A889-1F8B6A9F4EDC}"/>
    <hyperlink ref="F179" r:id="rId26" display="Give us your feedback or report a conflict in the data! Write to us at  data@eiti.org" xr:uid="{13FEE2CC-DF49-4876-978D-2AFDC30F458D}"/>
    <hyperlink ref="C177:G177" r:id="rId27" display="Vous voulez en savoir plus sur votre pays ? Vérifiez si votre pays met en œuvre la Norme ITIE en visitant https://eiti.org/countries" xr:uid="{03621DAE-7983-499C-8202-5F3199FEB9F9}"/>
    <hyperlink ref="C178:G178" r:id="rId28" display="Pour la version la plus récente des modèles de données résumées, consultez https://eiti.org/fr/document/modele-donnees-resumees-itie" xr:uid="{B64D4F97-54EE-4F7A-8E6F-BD8EAC781BA6}"/>
    <hyperlink ref="B23" r:id="rId29" location="r2-1" xr:uid="{00000000-0004-0000-0200-000006000000}"/>
    <hyperlink ref="B39" r:id="rId30" location="r2-3" xr:uid="{C8143657-2BB2-452B-A332-AA1FEF1004C7}"/>
    <hyperlink ref="B155" r:id="rId31" xr:uid="{935A10F2-7E13-4EDA-8C48-4E42B289EB4B}"/>
    <hyperlink ref="C176:G176" r:id="rId32" display="Pour plus d’information sur l’ITIE, visitez notre site Internet  https://eiti.org" xr:uid="{9118B4B3-45C5-4CAF-ADE5-EDB0AF20E096}"/>
    <hyperlink ref="B169" r:id="rId33" location="r6-4" display="EITI Requirement 6.4: Environmental impact" xr:uid="{833DE7D9-6853-4F5B-932A-13042510FCE5}"/>
    <hyperlink ref="B65" r:id="rId34" display="(Harmonised System Codes)" xr:uid="{1EA07E2E-372F-42BE-9BEC-A5AE1CE21E62}"/>
    <hyperlink ref="F46" r:id="rId35" display="http://www.pdgm.tg/index.php?option=com_docman&amp;view=list&amp;slug=permis-de-recherche&amp;Itemid=752&amp;layout=default _x000a_" xr:uid="{34CB154F-2BA9-4687-BE5C-E39291D313E7}"/>
    <hyperlink ref="H161" r:id="rId36" xr:uid="{2AA56A0B-12EE-4EE6-8750-2B478F654B7D}"/>
    <hyperlink ref="F58" r:id="rId37" xr:uid="{D6C87A69-86E7-4892-AB66-DD91219DBB0F}"/>
  </hyperlinks>
  <pageMargins left="0.25" right="0.25" top="0.75" bottom="0.75" header="0.3" footer="0.3"/>
  <pageSetup paperSize="8" fitToHeight="0" orientation="landscape" horizontalDpi="2400" verticalDpi="2400" r:id="rId38"/>
  <drawing r:id="rId39"/>
  <extLst>
    <ext xmlns:x14="http://schemas.microsoft.com/office/spreadsheetml/2009/9/main" uri="{CCE6A557-97BC-4b89-ADB6-D9C93CAAB3DF}">
      <x14:dataValidations xmlns:xm="http://schemas.microsoft.com/office/excel/2006/main" xWindow="581" yWindow="520" count="2">
        <x14:dataValidation type="list" allowBlank="1" showInputMessage="1" showErrorMessage="1" xr:uid="{4215E324-BDE3-41DD-A41F-93FBAA18ACEB}">
          <x14:formula1>
            <xm:f>'C:\Users\kr65\Downloads\SD\2.0\[Summary Data 2.0 data validation french translation.xlsm]Lists'!#REF!</xm:f>
          </x14:formula1>
          <xm:sqref>D23:D24 D30:D31 D153 D168 D174</xm:sqref>
        </x14:dataValidation>
        <x14:dataValidation type="list" operator="equal" showInputMessage="1" showErrorMessage="1" errorTitle="Saisie erronée" error="Entrée non-valide" promptTitle="Veuillez indiquer la devise" prompt="Saisissez les 3 lettres du code-devise de l’ISO." xr:uid="{FFBB2FB2-6E8A-40CC-8813-CE60DCA5D114}">
          <x14:formula1>
            <xm:f>Listes!$I$11:$I$168</xm:f>
          </x14:formula1>
          <xm:sqref>F70 F83 F85 F87:F88 F68 F72 F74 F76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95"/>
  <sheetViews>
    <sheetView showGridLines="0" topLeftCell="A38" zoomScale="80" zoomScaleNormal="80" workbookViewId="0">
      <selection activeCell="B38" sqref="B38"/>
    </sheetView>
  </sheetViews>
  <sheetFormatPr defaultColWidth="4" defaultRowHeight="24" customHeight="1" x14ac:dyDescent="0.25"/>
  <cols>
    <col min="1" max="1" width="4" style="17"/>
    <col min="2" max="2" width="84" style="17" bestFit="1" customWidth="1"/>
    <col min="3" max="3" width="49.42578125" style="17" bestFit="1" customWidth="1"/>
    <col min="4" max="4" width="52" style="17" bestFit="1" customWidth="1"/>
    <col min="5" max="5" width="56.28515625" style="17" bestFit="1" customWidth="1"/>
    <col min="6" max="6" width="42.42578125" style="17" bestFit="1" customWidth="1"/>
    <col min="7" max="7" width="37.5703125" style="17" customWidth="1"/>
    <col min="8" max="8" width="22.7109375" style="17" bestFit="1" customWidth="1"/>
    <col min="9" max="9" width="17.5703125" style="17" customWidth="1"/>
    <col min="10" max="10" width="12.140625" style="17" customWidth="1"/>
    <col min="11" max="11" width="13.7109375" style="17" customWidth="1"/>
    <col min="12" max="16384" width="4" style="17"/>
  </cols>
  <sheetData>
    <row r="1" spans="2:10" ht="15.75" hidden="1" customHeight="1" x14ac:dyDescent="0.25"/>
    <row r="2" spans="2:10" ht="16.5" hidden="1" x14ac:dyDescent="0.25">
      <c r="B2" s="18"/>
    </row>
    <row r="3" spans="2:10" ht="16.5" hidden="1" x14ac:dyDescent="0.25">
      <c r="B3" s="18"/>
      <c r="C3" s="19"/>
      <c r="D3" s="19"/>
      <c r="E3" s="19" t="s">
        <v>2173</v>
      </c>
    </row>
    <row r="4" spans="2:10" ht="16.5" hidden="1" x14ac:dyDescent="0.25">
      <c r="B4" s="18"/>
      <c r="C4" s="19"/>
      <c r="D4" s="19"/>
      <c r="E4" s="19" t="str">
        <f>Introduction!G4</f>
        <v>AAAA-MM-JJ</v>
      </c>
    </row>
    <row r="5" spans="2:10" ht="16.5" hidden="1" x14ac:dyDescent="0.25"/>
    <row r="6" spans="2:10" ht="16.5" hidden="1" x14ac:dyDescent="0.25"/>
    <row r="7" spans="2:10" ht="16.5" x14ac:dyDescent="0.25"/>
    <row r="8" spans="2:10" ht="16.5" x14ac:dyDescent="0.25">
      <c r="B8" s="21" t="s">
        <v>2321</v>
      </c>
      <c r="C8" s="83"/>
      <c r="D8" s="83"/>
      <c r="E8" s="83"/>
    </row>
    <row r="9" spans="2:10" ht="17.100000000000001" customHeight="1" x14ac:dyDescent="0.25">
      <c r="B9" s="82" t="s">
        <v>2174</v>
      </c>
      <c r="C9" s="207"/>
      <c r="D9" s="82"/>
      <c r="E9" s="207"/>
      <c r="F9" s="208"/>
      <c r="G9" s="208"/>
      <c r="H9" s="208"/>
    </row>
    <row r="10" spans="2:10" ht="30.6" customHeight="1" x14ac:dyDescent="0.25">
      <c r="B10" s="209" t="s">
        <v>2322</v>
      </c>
      <c r="C10" s="84"/>
      <c r="D10" s="363"/>
      <c r="E10" s="84"/>
      <c r="F10" s="52"/>
      <c r="G10" s="52"/>
      <c r="H10" s="52"/>
    </row>
    <row r="11" spans="2:10" ht="30.95" customHeight="1" x14ac:dyDescent="0.25">
      <c r="B11" s="209" t="s">
        <v>2323</v>
      </c>
      <c r="C11" s="84"/>
      <c r="D11" s="363"/>
      <c r="E11" s="84"/>
      <c r="F11" s="52"/>
      <c r="G11" s="52"/>
      <c r="H11" s="52"/>
    </row>
    <row r="12" spans="2:10" ht="50.1" customHeight="1" x14ac:dyDescent="0.25">
      <c r="B12" s="209" t="s">
        <v>2324</v>
      </c>
      <c r="C12" s="84"/>
      <c r="D12" s="363"/>
      <c r="E12" s="84"/>
      <c r="F12" s="52"/>
      <c r="G12" s="52"/>
      <c r="H12" s="52"/>
    </row>
    <row r="13" spans="2:10" ht="15.6" customHeight="1" x14ac:dyDescent="0.25">
      <c r="B13" s="209" t="s">
        <v>2325</v>
      </c>
      <c r="C13" s="84"/>
      <c r="D13" s="363"/>
      <c r="E13" s="84"/>
      <c r="F13" s="52"/>
      <c r="G13" s="52"/>
      <c r="H13" s="52"/>
    </row>
    <row r="14" spans="2:10" ht="16.5" x14ac:dyDescent="0.3">
      <c r="B14" s="210" t="s">
        <v>2326</v>
      </c>
      <c r="C14" s="85"/>
      <c r="D14" s="85"/>
      <c r="E14" s="85"/>
      <c r="F14" s="86"/>
      <c r="G14" s="86"/>
      <c r="H14" s="86"/>
      <c r="I14" s="86"/>
      <c r="J14" s="86"/>
    </row>
    <row r="15" spans="2:10" ht="16.5" x14ac:dyDescent="0.25"/>
    <row r="16" spans="2:10" ht="24.75" thickBot="1" x14ac:dyDescent="0.3">
      <c r="B16" s="372" t="s">
        <v>2327</v>
      </c>
      <c r="C16" s="372"/>
      <c r="D16" s="372"/>
      <c r="E16" s="372"/>
    </row>
    <row r="17" spans="2:12" s="93" customFormat="1" ht="25.5" customHeight="1" thickBot="1" x14ac:dyDescent="0.3">
      <c r="B17" s="373" t="s">
        <v>2073</v>
      </c>
      <c r="C17" s="373"/>
      <c r="D17" s="373"/>
      <c r="E17" s="373"/>
    </row>
    <row r="18" spans="2:12" s="71" customFormat="1" ht="16.5" x14ac:dyDescent="0.25">
      <c r="B18" s="374"/>
      <c r="C18" s="374"/>
      <c r="D18" s="374"/>
      <c r="E18" s="374"/>
    </row>
    <row r="19" spans="2:12" s="71" customFormat="1" ht="19.5" x14ac:dyDescent="0.25">
      <c r="B19" s="291" t="s">
        <v>2328</v>
      </c>
      <c r="C19" s="292"/>
      <c r="D19" s="293"/>
      <c r="E19" s="293"/>
      <c r="F19" s="211"/>
    </row>
    <row r="20" spans="2:12" s="71" customFormat="1" ht="16.5" x14ac:dyDescent="0.25">
      <c r="B20" s="17" t="s">
        <v>2074</v>
      </c>
      <c r="C20" s="17" t="s">
        <v>2122</v>
      </c>
      <c r="D20" s="17" t="s">
        <v>2329</v>
      </c>
      <c r="E20" s="17" t="s">
        <v>2330</v>
      </c>
      <c r="F20" s="211"/>
      <c r="G20" s="213"/>
    </row>
    <row r="21" spans="2:12" s="71" customFormat="1" ht="16.5" x14ac:dyDescent="0.25">
      <c r="B21" s="17" t="s">
        <v>2561</v>
      </c>
      <c r="C21" s="17" t="s">
        <v>2125</v>
      </c>
      <c r="D21" s="71" t="s">
        <v>2681</v>
      </c>
      <c r="E21" s="214">
        <f>SUMIF(Government_revenues_table[Entité de l’État],Government_agencies[[#This Row],[Nom complet de l’entité]],Government_revenues_table[Valeur des revenus])</f>
        <v>7670564536</v>
      </c>
      <c r="F21" s="213"/>
      <c r="G21" s="215"/>
    </row>
    <row r="22" spans="2:12" s="71" customFormat="1" ht="16.5" x14ac:dyDescent="0.25">
      <c r="B22" s="71" t="s">
        <v>2562</v>
      </c>
      <c r="C22" s="71" t="s">
        <v>2125</v>
      </c>
      <c r="D22" s="71" t="s">
        <v>2681</v>
      </c>
      <c r="E22" s="214">
        <f>SUMIF(Government_revenues_table[Entité de l’État],Government_agencies[[#This Row],[Nom complet de l’entité]],Government_revenues_table[Valeur des revenus])</f>
        <v>2856383159</v>
      </c>
      <c r="F22" s="215"/>
      <c r="G22" s="17"/>
      <c r="J22" s="211"/>
      <c r="K22" s="211"/>
      <c r="L22" s="211"/>
    </row>
    <row r="23" spans="2:12" s="71" customFormat="1" ht="16.5" x14ac:dyDescent="0.25">
      <c r="B23" s="71" t="s">
        <v>2563</v>
      </c>
      <c r="C23" s="71" t="s">
        <v>2125</v>
      </c>
      <c r="D23" s="71" t="s">
        <v>2681</v>
      </c>
      <c r="E23" s="214">
        <f>SUMIF(Government_revenues_table[Entité de l’État],Government_agencies[[#This Row],[Nom complet de l’entité]],Government_revenues_table[Valeur des revenus])</f>
        <v>332700000</v>
      </c>
      <c r="F23" s="213"/>
      <c r="G23" s="17"/>
      <c r="J23" s="213"/>
      <c r="K23" s="213"/>
      <c r="L23" s="213"/>
    </row>
    <row r="24" spans="2:12" s="71" customFormat="1" ht="16.5" x14ac:dyDescent="0.25">
      <c r="B24" s="71" t="s">
        <v>2564</v>
      </c>
      <c r="C24" s="71" t="s">
        <v>2125</v>
      </c>
      <c r="D24" s="71" t="s">
        <v>2681</v>
      </c>
      <c r="E24" s="214">
        <f>SUMIF(Government_revenues_table[Entité de l’État],Government_agencies[[#This Row],[Nom complet de l’entité]],Government_revenues_table[Valeur des revenus])</f>
        <v>1959455741</v>
      </c>
      <c r="F24" s="64"/>
      <c r="J24" s="215"/>
      <c r="K24" s="215"/>
      <c r="L24" s="215"/>
    </row>
    <row r="25" spans="2:12" s="71" customFormat="1" ht="16.5" x14ac:dyDescent="0.25">
      <c r="B25" s="71" t="s">
        <v>2565</v>
      </c>
      <c r="C25" s="71" t="s">
        <v>2125</v>
      </c>
      <c r="D25" s="71" t="s">
        <v>2681</v>
      </c>
      <c r="E25" s="214">
        <f>SUMIF(Government_revenues_table[Entité de l’État],Government_agencies[[#This Row],[Nom complet de l’entité]],Government_revenues_table[Valeur des revenus])</f>
        <v>0</v>
      </c>
      <c r="F25" s="64"/>
      <c r="J25" s="213"/>
      <c r="K25" s="213"/>
      <c r="L25" s="213"/>
    </row>
    <row r="26" spans="2:12" s="71" customFormat="1" ht="16.5" x14ac:dyDescent="0.25">
      <c r="B26" s="71" t="s">
        <v>2566</v>
      </c>
      <c r="C26" s="71" t="s">
        <v>2128</v>
      </c>
      <c r="D26" s="71" t="s">
        <v>2681</v>
      </c>
      <c r="E26" s="214">
        <f>SUMIF(Government_revenues_table[Entité de l’État],Government_agencies[[#This Row],[Nom complet de l’entité]],Government_revenues_table[Valeur des revenus])</f>
        <v>82600</v>
      </c>
      <c r="F26" s="307"/>
      <c r="J26" s="213"/>
      <c r="K26" s="213"/>
      <c r="L26" s="213"/>
    </row>
    <row r="27" spans="2:12" s="71" customFormat="1" ht="16.5" x14ac:dyDescent="0.25">
      <c r="B27" s="71" t="s">
        <v>2567</v>
      </c>
      <c r="C27" s="71" t="s">
        <v>2125</v>
      </c>
      <c r="D27" s="71" t="s">
        <v>2681</v>
      </c>
      <c r="E27" s="214">
        <f>SUMIF(Government_revenues_table[Entité de l’État],Government_agencies[[#This Row],[Nom complet de l’entité]],Government_revenues_table[Valeur des revenus])</f>
        <v>0</v>
      </c>
      <c r="F27" s="307"/>
      <c r="J27" s="213"/>
      <c r="K27" s="213"/>
      <c r="L27" s="213"/>
    </row>
    <row r="28" spans="2:12" s="71" customFormat="1" ht="16.5" x14ac:dyDescent="0.25">
      <c r="B28" s="71" t="s">
        <v>2568</v>
      </c>
      <c r="C28" s="71" t="s">
        <v>2125</v>
      </c>
      <c r="D28" s="71" t="s">
        <v>2681</v>
      </c>
      <c r="E28" s="214">
        <f>SUMIF(Government_revenues_table[Entité de l’État],Government_agencies[[#This Row],[Nom complet de l’entité]],Government_revenues_table[Valeur des revenus])</f>
        <v>8591650</v>
      </c>
      <c r="F28" s="307"/>
      <c r="J28" s="213"/>
      <c r="K28" s="213"/>
      <c r="L28" s="213"/>
    </row>
    <row r="29" spans="2:12" s="71" customFormat="1" ht="33" x14ac:dyDescent="0.25">
      <c r="B29" s="317" t="s">
        <v>2670</v>
      </c>
      <c r="C29" s="71" t="s">
        <v>2127</v>
      </c>
      <c r="D29" s="71" t="s">
        <v>2681</v>
      </c>
      <c r="E29" s="214">
        <f>SUMIF(Government_revenues_table[Entité de l’État],Government_agencies[[#This Row],[Nom complet de l’entité]],Government_revenues_table[Valeur des revenus])</f>
        <v>0</v>
      </c>
      <c r="F29" s="307"/>
      <c r="J29" s="213"/>
      <c r="K29" s="213"/>
      <c r="L29" s="213"/>
    </row>
    <row r="30" spans="2:12" s="71" customFormat="1" ht="16.5" x14ac:dyDescent="0.25">
      <c r="B30" s="64"/>
      <c r="E30" s="64"/>
      <c r="J30" s="213"/>
    </row>
    <row r="31" spans="2:12" s="71" customFormat="1" ht="16.5" x14ac:dyDescent="0.25">
      <c r="E31" s="211"/>
    </row>
    <row r="32" spans="2:12" s="71" customFormat="1" ht="16.5" x14ac:dyDescent="0.25">
      <c r="E32" s="64"/>
      <c r="J32" s="341"/>
    </row>
    <row r="33" spans="2:10" s="71" customFormat="1" ht="16.5" x14ac:dyDescent="0.25">
      <c r="B33" s="64"/>
    </row>
    <row r="34" spans="2:10" s="71" customFormat="1" ht="20.25" thickBot="1" x14ac:dyDescent="0.3">
      <c r="B34" s="291" t="s">
        <v>2335</v>
      </c>
      <c r="C34" s="292"/>
      <c r="D34" s="292"/>
      <c r="E34" s="292"/>
      <c r="F34" s="292"/>
      <c r="G34" s="293"/>
      <c r="H34" s="293"/>
      <c r="I34" s="293"/>
      <c r="J34" s="341"/>
    </row>
    <row r="35" spans="2:10" s="71" customFormat="1" ht="17.25" thickBot="1" x14ac:dyDescent="0.3">
      <c r="B35" s="296" t="s">
        <v>2331</v>
      </c>
      <c r="C35" s="296"/>
      <c r="D35" s="296"/>
      <c r="E35" s="39"/>
      <c r="F35" s="39"/>
      <c r="G35" s="294"/>
      <c r="H35" s="294"/>
      <c r="I35" s="294"/>
      <c r="J35" s="341"/>
    </row>
    <row r="36" spans="2:10" s="71" customFormat="1" ht="33" x14ac:dyDescent="0.25">
      <c r="B36" s="297" t="s">
        <v>2332</v>
      </c>
      <c r="C36" s="298" t="s">
        <v>2333</v>
      </c>
      <c r="D36" s="299" t="s">
        <v>2334</v>
      </c>
      <c r="E36" s="39"/>
      <c r="F36" s="39"/>
      <c r="G36" s="294"/>
      <c r="H36" s="294"/>
      <c r="I36" s="294"/>
    </row>
    <row r="37" spans="2:10" s="71" customFormat="1" ht="19.5" x14ac:dyDescent="0.25">
      <c r="B37" s="295"/>
      <c r="C37" s="39"/>
      <c r="D37" s="39"/>
      <c r="E37" s="39"/>
      <c r="F37" s="39"/>
      <c r="G37" s="294"/>
      <c r="H37" s="294"/>
      <c r="I37" s="294"/>
    </row>
    <row r="38" spans="2:10" s="71" customFormat="1" ht="49.5" x14ac:dyDescent="0.25">
      <c r="B38" s="212" t="s">
        <v>2075</v>
      </c>
      <c r="C38" s="17" t="s">
        <v>2336</v>
      </c>
      <c r="D38" s="17" t="s">
        <v>1467</v>
      </c>
      <c r="E38" s="17" t="s">
        <v>2337</v>
      </c>
      <c r="F38" s="44" t="s">
        <v>2338</v>
      </c>
      <c r="G38" s="44" t="s">
        <v>2131</v>
      </c>
      <c r="H38" s="44" t="s">
        <v>2339</v>
      </c>
    </row>
    <row r="39" spans="2:10" s="71" customFormat="1" ht="16.5" x14ac:dyDescent="0.25">
      <c r="B39" s="17" t="s">
        <v>2569</v>
      </c>
      <c r="C39" s="17">
        <v>1000175986</v>
      </c>
      <c r="D39" s="17" t="s">
        <v>2098</v>
      </c>
      <c r="E39" s="17" t="s">
        <v>2571</v>
      </c>
      <c r="F39" s="216" t="s">
        <v>1506</v>
      </c>
      <c r="G39" s="216" t="s">
        <v>1506</v>
      </c>
      <c r="H39" s="214">
        <f>SUMIF(Table10[Entreprise],Companies[Nom complet de l’entreprise],Table10[Valeur de revenus])</f>
        <v>1386832</v>
      </c>
    </row>
    <row r="40" spans="2:10" s="71" customFormat="1" ht="16.5" x14ac:dyDescent="0.25">
      <c r="B40" s="17" t="s">
        <v>2570</v>
      </c>
      <c r="C40" s="71">
        <v>1000165087</v>
      </c>
      <c r="D40" s="17" t="s">
        <v>2098</v>
      </c>
      <c r="E40" s="17" t="s">
        <v>2573</v>
      </c>
      <c r="F40" s="318" t="s">
        <v>2660</v>
      </c>
      <c r="G40" s="216" t="s">
        <v>1506</v>
      </c>
      <c r="H40" s="214">
        <f>SUMIF(Table10[Entreprise],Companies[Nom complet de l’entreprise],Table10[Valeur de revenus])</f>
        <v>591087</v>
      </c>
    </row>
    <row r="41" spans="2:10" s="71" customFormat="1" ht="16.5" x14ac:dyDescent="0.25">
      <c r="B41" s="71" t="s">
        <v>2574</v>
      </c>
      <c r="C41" s="71">
        <v>1000161343</v>
      </c>
      <c r="D41" s="17" t="s">
        <v>2098</v>
      </c>
      <c r="E41" s="17" t="s">
        <v>2575</v>
      </c>
      <c r="F41" s="318" t="s">
        <v>2671</v>
      </c>
      <c r="G41" s="216" t="s">
        <v>1506</v>
      </c>
      <c r="H41" s="214">
        <f>SUMIF(Table10[Entreprise],Companies[Nom complet de l’entreprise],Table10[Valeur de revenus])</f>
        <v>4994087773</v>
      </c>
    </row>
    <row r="42" spans="2:10" s="71" customFormat="1" ht="16.5" x14ac:dyDescent="0.25">
      <c r="B42" s="71" t="s">
        <v>2577</v>
      </c>
      <c r="C42" s="71">
        <v>1000160416</v>
      </c>
      <c r="D42" s="17" t="s">
        <v>2098</v>
      </c>
      <c r="E42" s="17" t="s">
        <v>2576</v>
      </c>
      <c r="F42" s="216" t="s">
        <v>1506</v>
      </c>
      <c r="G42" s="216" t="s">
        <v>1506</v>
      </c>
      <c r="H42" s="214">
        <f>SUMIF(Table10[Entreprise],Companies[Nom complet de l’entreprise],Table10[Valeur de revenus])</f>
        <v>2257815527</v>
      </c>
    </row>
    <row r="43" spans="2:10" s="71" customFormat="1" ht="16.5" x14ac:dyDescent="0.25">
      <c r="B43" s="71" t="s">
        <v>2578</v>
      </c>
      <c r="C43" s="71">
        <v>1000144378</v>
      </c>
      <c r="D43" s="17" t="s">
        <v>2098</v>
      </c>
      <c r="E43" s="17" t="s">
        <v>2579</v>
      </c>
      <c r="F43" s="216" t="s">
        <v>1506</v>
      </c>
      <c r="G43" s="216" t="s">
        <v>1506</v>
      </c>
      <c r="H43" s="214">
        <f>SUMIF(Table10[Entreprise],Companies[Nom complet de l’entreprise],Table10[Valeur de revenus])</f>
        <v>2148132245</v>
      </c>
    </row>
    <row r="44" spans="2:10" s="71" customFormat="1" ht="16.5" x14ac:dyDescent="0.25">
      <c r="B44" s="71" t="s">
        <v>2580</v>
      </c>
      <c r="C44" s="71">
        <v>1000165258</v>
      </c>
      <c r="D44" s="17" t="s">
        <v>1512</v>
      </c>
      <c r="E44" s="17" t="s">
        <v>2581</v>
      </c>
      <c r="F44" s="318" t="s">
        <v>2672</v>
      </c>
      <c r="G44" s="216" t="s">
        <v>1506</v>
      </c>
      <c r="H44" s="214">
        <f>SUMIF(Table10[Entreprise],Companies[Nom complet de l’entreprise],Table10[Valeur de revenus])</f>
        <v>19542236</v>
      </c>
    </row>
    <row r="45" spans="2:10" s="71" customFormat="1" ht="16.5" x14ac:dyDescent="0.25">
      <c r="B45" s="71" t="s">
        <v>2582</v>
      </c>
      <c r="C45" s="71">
        <v>1000163008</v>
      </c>
      <c r="D45" s="17" t="s">
        <v>2098</v>
      </c>
      <c r="E45" s="17" t="s">
        <v>2583</v>
      </c>
      <c r="F45" s="216" t="s">
        <v>1506</v>
      </c>
      <c r="G45" s="216" t="s">
        <v>1506</v>
      </c>
      <c r="H45" s="214">
        <f>SUMIF(Table10[Entreprise],Companies[Nom complet de l’entreprise],Table10[Valeur de revenus])</f>
        <v>16024992</v>
      </c>
    </row>
    <row r="46" spans="2:10" s="71" customFormat="1" ht="16.5" x14ac:dyDescent="0.25">
      <c r="B46" s="71" t="s">
        <v>2566</v>
      </c>
      <c r="C46" s="71">
        <v>1000166680</v>
      </c>
      <c r="D46" s="17" t="s">
        <v>1512</v>
      </c>
      <c r="E46" s="17" t="s">
        <v>2584</v>
      </c>
      <c r="F46" s="318" t="s">
        <v>2585</v>
      </c>
      <c r="G46" s="216" t="s">
        <v>1506</v>
      </c>
      <c r="H46" s="214">
        <f>SUMIF(Table10[Entreprise],Companies[Nom complet de l’entreprise],Table10[Valeur de revenus])</f>
        <v>553709312</v>
      </c>
    </row>
    <row r="47" spans="2:10" s="71" customFormat="1" ht="16.5" x14ac:dyDescent="0.25">
      <c r="B47" s="71" t="s">
        <v>2586</v>
      </c>
      <c r="C47" s="71">
        <v>1000174006</v>
      </c>
      <c r="D47" s="17" t="s">
        <v>1512</v>
      </c>
      <c r="E47" s="17" t="s">
        <v>2587</v>
      </c>
      <c r="F47" s="318" t="s">
        <v>2673</v>
      </c>
      <c r="G47" s="216" t="s">
        <v>1506</v>
      </c>
      <c r="H47" s="214">
        <f>SUMIF(Table10[Entreprise],Companies[Nom complet de l’entreprise],Table10[Valeur de revenus])</f>
        <v>61504716</v>
      </c>
    </row>
    <row r="48" spans="2:10" s="71" customFormat="1" ht="16.5" x14ac:dyDescent="0.25">
      <c r="B48" s="71" t="s">
        <v>2588</v>
      </c>
      <c r="C48" s="71">
        <v>1000298107</v>
      </c>
      <c r="D48" s="17" t="s">
        <v>1512</v>
      </c>
      <c r="E48" s="17" t="s">
        <v>2589</v>
      </c>
      <c r="F48" s="216" t="s">
        <v>1506</v>
      </c>
      <c r="G48" s="216" t="s">
        <v>1506</v>
      </c>
      <c r="H48" s="214">
        <f>SUMIF(Table10[Entreprise],Companies[Nom complet de l’entreprise],Table10[Valeur de revenus])</f>
        <v>16908789</v>
      </c>
    </row>
    <row r="49" spans="2:10" s="71" customFormat="1" ht="16.5" x14ac:dyDescent="0.25">
      <c r="B49" s="71" t="s">
        <v>2590</v>
      </c>
      <c r="C49" s="71">
        <v>1000165105</v>
      </c>
      <c r="D49" s="17" t="s">
        <v>2098</v>
      </c>
      <c r="E49" s="44" t="s">
        <v>2591</v>
      </c>
      <c r="F49" s="216" t="s">
        <v>1506</v>
      </c>
      <c r="G49" s="216" t="s">
        <v>1506</v>
      </c>
      <c r="H49" s="214">
        <f>SUMIF(Table10[Entreprise],Companies[Nom complet de l’entreprise],Table10[Valeur de revenus])</f>
        <v>3543018</v>
      </c>
    </row>
    <row r="50" spans="2:10" s="71" customFormat="1" ht="16.5" x14ac:dyDescent="0.25">
      <c r="B50" s="71" t="s">
        <v>2592</v>
      </c>
      <c r="C50" s="71">
        <v>1000175347</v>
      </c>
      <c r="D50" s="17" t="s">
        <v>2098</v>
      </c>
      <c r="E50" s="17" t="s">
        <v>2593</v>
      </c>
      <c r="F50" s="216" t="s">
        <v>1506</v>
      </c>
      <c r="G50" s="216" t="s">
        <v>1506</v>
      </c>
      <c r="H50" s="214">
        <f>SUMIF(Table10[Entreprise],Companies[Nom complet de l’entreprise],Table10[Valeur de revenus])</f>
        <v>195966148</v>
      </c>
    </row>
    <row r="51" spans="2:10" s="71" customFormat="1" ht="16.5" x14ac:dyDescent="0.25">
      <c r="B51" s="71" t="s">
        <v>2594</v>
      </c>
      <c r="C51" s="71">
        <v>1000165159</v>
      </c>
      <c r="D51" s="17" t="s">
        <v>2098</v>
      </c>
      <c r="E51" s="17" t="s">
        <v>2595</v>
      </c>
      <c r="F51" s="318" t="s">
        <v>2674</v>
      </c>
      <c r="G51" s="216" t="s">
        <v>1506</v>
      </c>
      <c r="H51" s="214">
        <f>SUMIF(Table10[Entreprise],Companies[Nom complet de l’entreprise],Table10[Valeur de revenus])</f>
        <v>115214887</v>
      </c>
    </row>
    <row r="52" spans="2:10" s="71" customFormat="1" ht="16.5" x14ac:dyDescent="0.25">
      <c r="B52" s="71" t="s">
        <v>2596</v>
      </c>
      <c r="C52" s="71">
        <v>1000174447</v>
      </c>
      <c r="D52" s="17" t="s">
        <v>2098</v>
      </c>
      <c r="E52" s="17" t="s">
        <v>2597</v>
      </c>
      <c r="F52" s="216" t="s">
        <v>1506</v>
      </c>
      <c r="G52" s="216" t="s">
        <v>1506</v>
      </c>
      <c r="H52" s="214">
        <f>SUMIF(Table10[Entreprise],Companies[Nom complet de l’entreprise],Table10[Valeur de revenus])</f>
        <v>149809224</v>
      </c>
    </row>
    <row r="53" spans="2:10" s="71" customFormat="1" ht="16.5" x14ac:dyDescent="0.25">
      <c r="B53" s="71" t="s">
        <v>2598</v>
      </c>
      <c r="C53" s="71">
        <v>1000118827</v>
      </c>
      <c r="D53" s="17" t="s">
        <v>2098</v>
      </c>
      <c r="E53" s="17" t="s">
        <v>2599</v>
      </c>
      <c r="F53" s="216" t="s">
        <v>1506</v>
      </c>
      <c r="G53" s="216" t="s">
        <v>1506</v>
      </c>
      <c r="H53" s="214">
        <f>SUMIF(Table10[Entreprise],Companies[Nom complet de l’entreprise],Table10[Valeur de revenus])</f>
        <v>16050100</v>
      </c>
    </row>
    <row r="54" spans="2:10" s="71" customFormat="1" ht="16.5" x14ac:dyDescent="0.25">
      <c r="B54" s="71" t="s">
        <v>2600</v>
      </c>
      <c r="C54" s="71">
        <v>1000161118</v>
      </c>
      <c r="D54" s="17" t="s">
        <v>2098</v>
      </c>
      <c r="E54" s="17" t="s">
        <v>2601</v>
      </c>
      <c r="F54" s="216" t="s">
        <v>1506</v>
      </c>
      <c r="G54" s="216" t="s">
        <v>1506</v>
      </c>
      <c r="H54" s="214">
        <f>SUMIF(Table10[Entreprise],Companies[Nom complet de l’entreprise],Table10[Valeur de revenus])</f>
        <v>4747778</v>
      </c>
    </row>
    <row r="55" spans="2:10" s="71" customFormat="1" ht="16.5" x14ac:dyDescent="0.25">
      <c r="B55" s="71" t="s">
        <v>2602</v>
      </c>
      <c r="C55" s="71">
        <v>1000164259</v>
      </c>
      <c r="D55" s="17" t="s">
        <v>2098</v>
      </c>
      <c r="E55" s="17" t="s">
        <v>2676</v>
      </c>
      <c r="F55" s="318" t="s">
        <v>2675</v>
      </c>
      <c r="G55" s="216" t="s">
        <v>1506</v>
      </c>
      <c r="H55" s="214">
        <f>SUMIF(Table10[Entreprise],Companies[Nom complet de l’entreprise],Table10[Valeur de revenus])</f>
        <v>2928673</v>
      </c>
    </row>
    <row r="56" spans="2:10" s="71" customFormat="1" ht="16.5" x14ac:dyDescent="0.25">
      <c r="B56" s="71" t="s">
        <v>2603</v>
      </c>
      <c r="C56" s="71">
        <v>1000164961</v>
      </c>
      <c r="D56" s="17" t="s">
        <v>2098</v>
      </c>
      <c r="E56" s="17" t="s">
        <v>2572</v>
      </c>
      <c r="F56" s="216" t="s">
        <v>1506</v>
      </c>
      <c r="G56" s="216" t="s">
        <v>1506</v>
      </c>
      <c r="H56" s="214">
        <f>SUMIF(Table10[Entreprise],Companies[Nom complet de l’entreprise],Table10[Valeur de revenus])</f>
        <v>110397818</v>
      </c>
    </row>
    <row r="57" spans="2:10" s="71" customFormat="1" ht="16.5" x14ac:dyDescent="0.25">
      <c r="B57" s="71" t="s">
        <v>2604</v>
      </c>
      <c r="C57" s="71">
        <v>1000166500</v>
      </c>
      <c r="D57" s="17" t="s">
        <v>2098</v>
      </c>
      <c r="E57" s="17" t="s">
        <v>2605</v>
      </c>
      <c r="F57" s="318" t="s">
        <v>2677</v>
      </c>
      <c r="G57" s="216" t="s">
        <v>1506</v>
      </c>
      <c r="H57" s="214">
        <f>SUMIF(Table10[Entreprise],Companies[Nom complet de l’entreprise],Table10[Valeur de revenus])</f>
        <v>0</v>
      </c>
    </row>
    <row r="58" spans="2:10" s="71" customFormat="1" ht="16.5" x14ac:dyDescent="0.25">
      <c r="B58" s="71" t="s">
        <v>2606</v>
      </c>
      <c r="C58" s="71">
        <v>1000161037</v>
      </c>
      <c r="D58" s="17" t="s">
        <v>2098</v>
      </c>
      <c r="E58" s="17" t="s">
        <v>2605</v>
      </c>
      <c r="F58" s="318" t="s">
        <v>2678</v>
      </c>
      <c r="G58" s="216" t="s">
        <v>1506</v>
      </c>
      <c r="H58" s="214">
        <f>SUMIF(Table10[Entreprise],Companies[Nom complet de l’entreprise],Table10[Valeur de revenus])</f>
        <v>6079400</v>
      </c>
    </row>
    <row r="59" spans="2:10" s="71" customFormat="1" ht="16.5" x14ac:dyDescent="0.25">
      <c r="B59" s="71" t="s">
        <v>2607</v>
      </c>
      <c r="C59" s="71">
        <v>1000145152</v>
      </c>
      <c r="D59" s="17" t="s">
        <v>2098</v>
      </c>
      <c r="E59" s="17" t="s">
        <v>2605</v>
      </c>
      <c r="F59" s="318" t="s">
        <v>2679</v>
      </c>
      <c r="G59" s="216" t="s">
        <v>1506</v>
      </c>
      <c r="H59" s="214">
        <f>SUMIF(Table10[Entreprise],Companies[Nom complet de l’entreprise],Table10[Valeur de revenus])</f>
        <v>0</v>
      </c>
    </row>
    <row r="60" spans="2:10" s="71" customFormat="1" ht="16.5" x14ac:dyDescent="0.25">
      <c r="B60" s="71" t="s">
        <v>2608</v>
      </c>
      <c r="C60" s="71">
        <v>1000165051</v>
      </c>
      <c r="D60" s="17" t="s">
        <v>2098</v>
      </c>
      <c r="E60" s="17" t="s">
        <v>2605</v>
      </c>
      <c r="F60" s="318" t="s">
        <v>2680</v>
      </c>
      <c r="G60" s="216" t="s">
        <v>1506</v>
      </c>
      <c r="H60" s="214">
        <f>SUMIF(Table10[Entreprise],Companies[Nom complet de l’entreprise],Table10[Valeur de revenus])</f>
        <v>0</v>
      </c>
    </row>
    <row r="61" spans="2:10" s="71" customFormat="1" ht="16.5" x14ac:dyDescent="0.25">
      <c r="B61" s="71" t="s">
        <v>2609</v>
      </c>
      <c r="C61" s="71">
        <v>1000210645</v>
      </c>
      <c r="D61" s="17" t="s">
        <v>2098</v>
      </c>
      <c r="E61" s="17" t="s">
        <v>2599</v>
      </c>
      <c r="F61" s="216" t="s">
        <v>1506</v>
      </c>
      <c r="G61" s="216" t="s">
        <v>1506</v>
      </c>
      <c r="H61" s="214">
        <f>SUMIF(Table10[Entreprise],Companies[Nom complet de l’entreprise],Table10[Valeur de revenus])</f>
        <v>2900000</v>
      </c>
    </row>
    <row r="62" spans="2:10" s="71" customFormat="1" ht="16.5" x14ac:dyDescent="0.25">
      <c r="B62" s="64"/>
    </row>
    <row r="63" spans="2:10" s="71" customFormat="1" ht="19.5" x14ac:dyDescent="0.25">
      <c r="B63" s="291" t="s">
        <v>2340</v>
      </c>
      <c r="C63" s="292"/>
      <c r="D63" s="292"/>
      <c r="E63" s="292"/>
      <c r="F63" s="292"/>
      <c r="G63" s="293"/>
      <c r="H63" s="293"/>
      <c r="I63" s="293"/>
      <c r="J63" s="293"/>
    </row>
    <row r="64" spans="2:10" s="71" customFormat="1" ht="16.5" x14ac:dyDescent="0.25">
      <c r="B64" s="212" t="s">
        <v>2341</v>
      </c>
      <c r="C64" s="217" t="s">
        <v>1465</v>
      </c>
      <c r="D64" s="217" t="s">
        <v>2108</v>
      </c>
      <c r="E64" s="217" t="s">
        <v>2120</v>
      </c>
      <c r="F64" s="17" t="s">
        <v>2342</v>
      </c>
      <c r="G64" s="17" t="s">
        <v>2343</v>
      </c>
      <c r="H64" s="17" t="s">
        <v>2110</v>
      </c>
      <c r="I64" s="17" t="s">
        <v>2109</v>
      </c>
      <c r="J64" s="17" t="s">
        <v>970</v>
      </c>
    </row>
    <row r="65" spans="2:9" s="71" customFormat="1" ht="16.5" x14ac:dyDescent="0.3">
      <c r="B65" s="17" t="s">
        <v>2681</v>
      </c>
      <c r="C65" s="218"/>
      <c r="D65" s="218"/>
      <c r="E65" s="218"/>
      <c r="F65" s="218"/>
    </row>
    <row r="66" spans="2:9" ht="16.5" x14ac:dyDescent="0.25">
      <c r="B66" s="71"/>
      <c r="C66" s="217"/>
      <c r="D66" s="217"/>
      <c r="E66" s="217"/>
      <c r="F66" s="217"/>
      <c r="G66" s="217"/>
    </row>
    <row r="67" spans="2:9" ht="17.25" hidden="1" customHeight="1" x14ac:dyDescent="0.3">
      <c r="B67" s="350" t="s">
        <v>2163</v>
      </c>
      <c r="C67" s="350"/>
      <c r="D67" s="350"/>
      <c r="E67" s="350"/>
      <c r="F67" s="350"/>
      <c r="G67" s="350"/>
      <c r="H67" s="350"/>
      <c r="I67" s="350"/>
    </row>
    <row r="68" spans="2:9" ht="24" hidden="1" customHeight="1" x14ac:dyDescent="0.3">
      <c r="B68" s="370" t="s">
        <v>2164</v>
      </c>
      <c r="C68" s="370"/>
      <c r="D68" s="370"/>
      <c r="E68" s="370"/>
      <c r="F68" s="370"/>
      <c r="G68" s="370"/>
      <c r="H68" s="370"/>
      <c r="I68" s="370"/>
    </row>
    <row r="69" spans="2:9" ht="19.5" hidden="1" customHeight="1" x14ac:dyDescent="0.3">
      <c r="B69" s="350" t="s">
        <v>2165</v>
      </c>
      <c r="C69" s="350"/>
      <c r="D69" s="350"/>
      <c r="E69" s="350"/>
      <c r="F69" s="350"/>
      <c r="G69" s="350"/>
      <c r="H69" s="350"/>
      <c r="I69" s="350"/>
    </row>
    <row r="70" spans="2:9" ht="18.75" hidden="1" customHeight="1" x14ac:dyDescent="0.3">
      <c r="B70" s="371" t="s">
        <v>2166</v>
      </c>
      <c r="C70" s="371"/>
      <c r="D70" s="371"/>
      <c r="E70" s="371"/>
      <c r="F70" s="371"/>
      <c r="G70" s="371"/>
      <c r="H70" s="371"/>
      <c r="I70" s="371"/>
    </row>
    <row r="71" spans="2:9" s="71" customFormat="1" ht="17.25" hidden="1" thickBot="1" x14ac:dyDescent="0.3">
      <c r="B71" s="62"/>
      <c r="C71" s="62"/>
      <c r="D71" s="62"/>
      <c r="E71" s="62"/>
      <c r="F71" s="62"/>
      <c r="G71" s="62"/>
    </row>
    <row r="72" spans="2:9" s="71" customFormat="1" ht="19.5" x14ac:dyDescent="0.25">
      <c r="B72" s="204" t="s">
        <v>2220</v>
      </c>
      <c r="C72" s="17"/>
      <c r="D72" s="219"/>
      <c r="E72" s="17"/>
      <c r="F72" s="219"/>
      <c r="G72" s="17"/>
    </row>
    <row r="73" spans="2:9" s="71" customFormat="1" ht="16.5" x14ac:dyDescent="0.25">
      <c r="B73" s="346" t="s">
        <v>2364</v>
      </c>
      <c r="C73" s="346"/>
      <c r="D73" s="346"/>
      <c r="E73" s="17"/>
      <c r="F73" s="217"/>
      <c r="G73" s="17"/>
    </row>
    <row r="74" spans="2:9" ht="16.5" x14ac:dyDescent="0.25"/>
    <row r="75" spans="2:9" s="71" customFormat="1" ht="16.5" x14ac:dyDescent="0.25">
      <c r="B75" s="17"/>
      <c r="C75" s="17"/>
      <c r="D75" s="17"/>
      <c r="E75" s="17"/>
    </row>
    <row r="76" spans="2:9" s="71" customFormat="1" ht="16.5" x14ac:dyDescent="0.25">
      <c r="B76" s="17"/>
      <c r="C76" s="17"/>
      <c r="D76" s="17"/>
      <c r="E76" s="17"/>
    </row>
    <row r="77" spans="2:9" ht="16.5" x14ac:dyDescent="0.25"/>
    <row r="78" spans="2:9" s="71" customFormat="1" ht="16.5" x14ac:dyDescent="0.25">
      <c r="B78" s="17"/>
      <c r="C78" s="17"/>
      <c r="D78" s="17"/>
      <c r="E78" s="17"/>
    </row>
    <row r="79" spans="2:9" s="71" customFormat="1" ht="16.5" x14ac:dyDescent="0.25">
      <c r="B79" s="17"/>
      <c r="C79" s="17"/>
      <c r="D79" s="17"/>
      <c r="E79" s="17"/>
    </row>
    <row r="80" spans="2:9" ht="16.5" x14ac:dyDescent="0.25"/>
    <row r="81" spans="2:5" ht="16.5" x14ac:dyDescent="0.25"/>
    <row r="82" spans="2:5" ht="16.5" x14ac:dyDescent="0.25"/>
    <row r="83" spans="2:5" ht="16.5" x14ac:dyDescent="0.25"/>
    <row r="84" spans="2:5" ht="16.5" x14ac:dyDescent="0.25"/>
    <row r="85" spans="2:5" ht="16.5" x14ac:dyDescent="0.25"/>
    <row r="86" spans="2:5" ht="16.5" x14ac:dyDescent="0.25"/>
    <row r="87" spans="2:5" ht="16.5" x14ac:dyDescent="0.25"/>
    <row r="88" spans="2:5" ht="16.5" x14ac:dyDescent="0.25"/>
    <row r="89" spans="2:5" s="71" customFormat="1" ht="16.5" x14ac:dyDescent="0.25">
      <c r="B89" s="17"/>
      <c r="C89" s="17"/>
      <c r="D89" s="17"/>
      <c r="E89" s="17"/>
    </row>
    <row r="90" spans="2:5" ht="16.5" x14ac:dyDescent="0.25"/>
    <row r="91" spans="2:5" ht="16.5" x14ac:dyDescent="0.25"/>
    <row r="92" spans="2:5" ht="16.5" x14ac:dyDescent="0.25"/>
    <row r="93" spans="2:5" ht="16.5" x14ac:dyDescent="0.25"/>
    <row r="94" spans="2:5" ht="16.5" x14ac:dyDescent="0.25"/>
    <row r="95" spans="2:5" ht="16.5" x14ac:dyDescent="0.25"/>
    <row r="96" spans="2:5" ht="16.5" x14ac:dyDescent="0.25"/>
    <row r="97" ht="15" customHeight="1" x14ac:dyDescent="0.25"/>
    <row r="98" ht="15" customHeight="1" x14ac:dyDescent="0.25"/>
    <row r="99" ht="16.5" x14ac:dyDescent="0.25"/>
    <row r="100" ht="16.5" x14ac:dyDescent="0.25"/>
    <row r="101" ht="18.75" customHeight="1" x14ac:dyDescent="0.25"/>
    <row r="102" ht="16.5" x14ac:dyDescent="0.25"/>
    <row r="103" ht="16.5" x14ac:dyDescent="0.25"/>
    <row r="104" ht="16.5" x14ac:dyDescent="0.25"/>
    <row r="105" ht="16.5" x14ac:dyDescent="0.25"/>
    <row r="106" ht="16.5"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94" spans="6:6" ht="24" customHeight="1" x14ac:dyDescent="0.25">
      <c r="F194" s="17" t="s">
        <v>2561</v>
      </c>
    </row>
    <row r="195" spans="6:6" ht="24" customHeight="1" x14ac:dyDescent="0.25">
      <c r="F195" s="17" t="s">
        <v>2561</v>
      </c>
    </row>
  </sheetData>
  <mergeCells count="9">
    <mergeCell ref="B68:I68"/>
    <mergeCell ref="B69:I69"/>
    <mergeCell ref="B70:I70"/>
    <mergeCell ref="B73:D73"/>
    <mergeCell ref="D10:D13"/>
    <mergeCell ref="B16:E16"/>
    <mergeCell ref="B17:E17"/>
    <mergeCell ref="B18:E18"/>
    <mergeCell ref="B67:I67"/>
  </mergeCells>
  <dataValidations count="24">
    <dataValidation type="list" allowBlank="1" showInputMessage="1" showErrorMessage="1" promptTitle="Veuillez sélectionner le secteur" prompt="Veuillez sélectionner le secteur pertinent pour l'entreprise dans la liste" sqref="D39:D61" xr:uid="{F383C4B0-BFB1-4275-8902-B9CBC1BDD66F}">
      <formula1>Sector_list</formula1>
    </dataValidation>
    <dataValidation allowBlank="1" showInputMessage="1" showErrorMessage="1" promptTitle="Veuillez sélectionner les matièr" prompt="Veuillez sélectionner les matières premières exploitées, séparées par une virgule" sqref="E39:E61" xr:uid="{03DB06AD-5356-48E6-AF86-BD36AB1EF40E}"/>
    <dataValidation errorStyle="warning" allowBlank="1" showInputMessage="1" showErrorMessage="1" errorTitle="URL" error="Veuillez indiquer une URL" sqref="F39:G61" xr:uid="{7E085E98-106D-442B-9524-E857F18034EC}"/>
    <dataValidation allowBlank="1" showInputMessage="1" showErrorMessage="1" promptTitle="Numéro d'identification" prompt="Veuillez saisir un numéro d'identification unique, tel qu’un TIN, un numéro d'organisation ou similaire." sqref="C39:C61" xr:uid="{CB3B9251-12D5-4F96-BBCA-A761DAA6C149}"/>
    <dataValidation type="textLength" allowBlank="1" showInputMessage="1" showErrorMessage="1" errorTitle="Veuillez ne pas modifier" error="Veuillez ne pas modifier ces cellules" sqref="B64:C64 B63:G63 B16:E17 B19:C19 F64 B20 D20:E20 B34:F38 H38" xr:uid="{41CB2CFC-8915-431A-8B82-76B8D96A6704}">
      <formula1>10000</formula1>
      <formula2>50000</formula2>
    </dataValidation>
    <dataValidation type="decimal" allowBlank="1" showInputMessage="1" showErrorMessage="1" errorTitle="Veuillez ne pas modifier" error="Veuillez ne pas modifier ces cellules" sqref="E71:G73 B71:D72" xr:uid="{3A04F5EF-66E4-43AD-A539-8FA3BA9F198C}">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9:B61" xr:uid="{42A6D033-2055-45B6-94DB-C3843F45F704}"/>
    <dataValidation allowBlank="1" showInputMessage="1" showErrorMessage="1" promptTitle="Numéro d'identification" prompt="Veuillez indiquer le numéro d'identification de l'agence gouvernementale, si applicable" sqref="D21:D29"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allowBlank="1" showInputMessage="1" showErrorMessage="1" promptTitle="URL du registre" prompt="Veuillez indiquer l'URL directe vers le registre ou l'agence" sqref="J25:L29 D36" xr:uid="{FF61CD17-04D9-4E17-8201-8C3D36137BFF}"/>
    <dataValidation allowBlank="1" showInputMessage="1" showErrorMessage="1" promptTitle="Nom du registre" prompt="Veuillez saisir le nom du registre ou de l'agence" sqref="J24:L24 C36" xr:uid="{AA416186-66C7-468A-ABAB-5FAA86F8A146}"/>
    <dataValidation allowBlank="1" showInputMessage="1" showErrorMessage="1" promptTitle="Nom de l'identifiant" prompt="Veuillez saisir le nom de l'identifiant, tel que « Numéro d'identification du contribuable » ou similaire" sqref="J23:L23 B36" xr:uid="{FC7A539E-0F6B-429E-8CD3-69786236AD39}"/>
    <dataValidation type="whole" allowBlank="1" showInputMessage="1" showErrorMessage="1" errorTitle="Veuillez ne pas modifier" error="Veuillez ne pas modifier ces cellules" sqref="D64 B67:B70" xr:uid="{FDE65DF8-CA28-4BE2-AC49-6DAD21AF5E77}">
      <formula1>444</formula1>
      <formula2>445</formula2>
    </dataValidation>
    <dataValidation type="list" allowBlank="1" showInputMessage="1" showErrorMessage="1" sqref="F66" xr:uid="{DDDC6CD4-1998-4B24-880C-9DED458166FA}">
      <formula1>Simple_options_list</formula1>
    </dataValidation>
    <dataValidation type="list" allowBlank="1" showInputMessage="1" showErrorMessage="1" sqref="G66 F65" xr:uid="{765C9FE0-D12B-4DF9-AE3E-DE4CE4CC1EDB}">
      <formula1>Project_phases_list</formula1>
    </dataValidation>
    <dataValidation type="whole" allowBlank="1" showInputMessage="1" showErrorMessage="1" errorTitle="Veuillez ne pas modifier" error="Veuillez ne pas modifier ces cellules" sqref="E64"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C65" xr:uid="{35B65327-F6D3-41FF-A657-92A960D2D1F1}"/>
    <dataValidation allowBlank="1" showInputMessage="1" showErrorMessage="1" errorTitle="Veuillez ne pas modifier" error="Veuillez ne pas modifier ces cellules" sqref="G38 B73:D73" xr:uid="{61CAE946-A4D7-4D88-A2EA-B59DF5431476}"/>
    <dataValidation type="whole" allowBlank="1" showInputMessage="1" showErrorMessage="1" errorTitle="Veuillez ne pas remplir" error="Ces cellules seront complétées automatiquement" promptTitle="Ne pas remplir" prompt="Complété automatiquement depuis le feuillet 5" sqref="H39:H61" xr:uid="{FE005BD3-F114-40C2-B7BB-6805E3DA760A}">
      <formula1>1</formula1>
      <formula2>2</formula2>
    </dataValidation>
    <dataValidation allowBlank="1" showInputMessage="1" showErrorMessage="1" promptTitle="Production -volume-" prompt="Veuillez indiquer le volume de production du projet" sqref="G65" xr:uid="{214EC8C1-6BF9-40F3-9758-86701E4D2A88}"/>
    <dataValidation allowBlank="1" showInputMessage="1" showErrorMessage="1" promptTitle="Compagnie associée" prompt="Veuillez indiquer les compagnies affiliées au projet, séparées par une virgule." sqref="D65" xr:uid="{990B4CFE-C77D-4B99-90F4-BE71B86E0400}"/>
    <dataValidation allowBlank="1" showInputMessage="1" showErrorMessage="1" promptTitle="Production -valeur-" prompt="Veuillez indiquer la valeur de la production du projet" sqref="I65" xr:uid="{6908EAC0-1385-4F50-B3D8-4B8A57D6013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5" xr:uid="{41AEB8C4-3D9C-4110-A3FD-27B3DB753D54}">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65:B66" xr:uid="{28E7BA77-65D5-4785-9580-9EE9295D25F1}"/>
  </dataValidations>
  <hyperlinks>
    <hyperlink ref="B14" r:id="rId1" xr:uid="{00000000-0004-0000-0300-000004000000}"/>
    <hyperlink ref="B69:G69" r:id="rId2" display="Pour la version la plus récente des modèles de données résumées, consultez https://eiti.org/fr/document/modele-donnees-resumees-itie" xr:uid="{720C091A-88D8-4AD8-A681-42225317FFF1}"/>
    <hyperlink ref="B68:G68" r:id="rId3" display="Vous voulez en savoir plus sur votre pays ? Vérifiez si votre pays met en œuvre la Norme ITIE en visitant https://eiti.org/countries" xr:uid="{B05B0465-C1F8-4E2C-B484-E8B1089F5DD4}"/>
    <hyperlink ref="B70:G70" r:id="rId4" display="Give us your feedback or report a conflict in the data! Write to us at  data@eiti.org" xr:uid="{89CD5C69-DD4F-4A10-A797-F37E54CCEA66}"/>
    <hyperlink ref="F46" r:id="rId5" xr:uid="{7DE0AF9E-CEF6-4C7C-A255-1454A71082E8}"/>
    <hyperlink ref="F40" r:id="rId6" xr:uid="{B436971B-F94A-4265-B6AE-D9F704ADC51C}"/>
    <hyperlink ref="F41" r:id="rId7" xr:uid="{52EB8744-F60D-4940-9834-894A95EA60F7}"/>
    <hyperlink ref="F44" r:id="rId8" xr:uid="{2AFD3495-2BB3-4768-B40D-D15F20888487}"/>
    <hyperlink ref="F47" r:id="rId9" xr:uid="{9D9CAAAF-18F1-45DF-910E-7332FF780B61}"/>
    <hyperlink ref="F51" r:id="rId10" xr:uid="{B776410D-A71B-46C6-A2A3-1CD02E22F028}"/>
    <hyperlink ref="F55" r:id="rId11" xr:uid="{1C0A318B-F257-4506-B1DC-50323B0EB594}"/>
    <hyperlink ref="F57" r:id="rId12" xr:uid="{12AB0B4C-969A-45DB-B404-942F09EBBD78}"/>
    <hyperlink ref="F58" r:id="rId13" xr:uid="{CACDA262-2C14-4869-9345-7BFA34DC4143}"/>
    <hyperlink ref="F59" r:id="rId14" xr:uid="{9707C974-F5A9-46DF-B39B-2F49B305F4EB}"/>
    <hyperlink ref="F60" r:id="rId15" xr:uid="{3E7DE77B-FD2A-463E-AB36-300B1FE970A1}"/>
  </hyperlinks>
  <pageMargins left="0.25" right="0.25" top="0.75" bottom="0.75" header="0.3" footer="0.3"/>
  <pageSetup paperSize="8" fitToHeight="0" orientation="landscape" horizontalDpi="2400" verticalDpi="2400" r:id="rId16"/>
  <drawing r:id="rId17"/>
  <tableParts count="3">
    <tablePart r:id="rId18"/>
    <tablePart r:id="rId19"/>
    <tablePart r:id="rId20"/>
  </tableParts>
  <extLst>
    <ext xmlns:x14="http://schemas.microsoft.com/office/spreadsheetml/2009/9/main" uri="{CCE6A557-97BC-4b89-ADB6-D9C93CAAB3DF}">
      <x14:dataValidations xmlns:xm="http://schemas.microsoft.com/office/excel/2006/main" count="3">
        <x14:dataValidation type="list" allowBlank="1" showInputMessage="1" showErrorMessage="1" xr:uid="{A0485DF7-0291-4282-9DA4-8B361737270D}">
          <x14:formula1>
            <xm:f>Listes!$AE$3:$AE$7</xm:f>
          </x14:formula1>
          <xm:sqref>C21:C29</xm:sqref>
        </x14:dataValidation>
        <x14:dataValidation type="list" allowBlank="1" showInputMessage="1" showErrorMessage="1" xr:uid="{080AB5DF-9F7C-4D51-B77F-2D9DAE275C99}">
          <x14:formula1>
            <xm:f>Listes!$I$11:$I$168</xm:f>
          </x14:formula1>
          <xm:sqref>J65</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1147B3CD-88E0-4ADE-BDEB-31D0737FF63C}">
          <x14:formula1>
            <xm:f>Listes!$O$3:$O$72</xm:f>
          </x14:formula1>
          <xm:sqref>E65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195"/>
  <sheetViews>
    <sheetView showGridLines="0" topLeftCell="F67" zoomScale="80" zoomScaleNormal="80" workbookViewId="0">
      <selection activeCell="G92" sqref="G92"/>
    </sheetView>
  </sheetViews>
  <sheetFormatPr defaultColWidth="9.140625" defaultRowHeight="14.25" x14ac:dyDescent="0.25"/>
  <cols>
    <col min="1" max="1" width="3" style="217" customWidth="1"/>
    <col min="2" max="4" width="9.140625" style="217" hidden="1" customWidth="1"/>
    <col min="5" max="5" width="27.42578125" style="217" hidden="1" customWidth="1"/>
    <col min="6" max="6" width="67.7109375" style="217" customWidth="1"/>
    <col min="7" max="7" width="16.7109375" style="217" customWidth="1"/>
    <col min="8" max="8" width="59.28515625" style="217" customWidth="1"/>
    <col min="9" max="9" width="60.7109375" style="217" bestFit="1" customWidth="1"/>
    <col min="10" max="10" width="52.85546875" style="217" customWidth="1"/>
    <col min="11" max="11" width="11.140625" style="217" customWidth="1"/>
    <col min="12" max="12" width="2.7109375" style="217" customWidth="1"/>
    <col min="13" max="13" width="19.5703125" style="217" bestFit="1" customWidth="1"/>
    <col min="14" max="14" width="73.42578125" style="217" bestFit="1" customWidth="1"/>
    <col min="15" max="16384" width="9.140625" style="217"/>
  </cols>
  <sheetData>
    <row r="1" spans="6:14" s="17" customFormat="1" ht="16.5" x14ac:dyDescent="0.25"/>
    <row r="2" spans="6:14" s="17" customFormat="1" ht="16.5" x14ac:dyDescent="0.25">
      <c r="F2" s="18"/>
      <c r="H2" s="18"/>
      <c r="J2" s="18"/>
      <c r="K2" s="18"/>
    </row>
    <row r="3" spans="6:14" s="17" customFormat="1" ht="16.5" x14ac:dyDescent="0.25">
      <c r="F3" s="18"/>
      <c r="H3" s="18"/>
      <c r="J3" s="18"/>
      <c r="K3" s="18"/>
      <c r="N3" s="19" t="s">
        <v>2173</v>
      </c>
    </row>
    <row r="4" spans="6:14" s="17" customFormat="1" ht="16.5" x14ac:dyDescent="0.25">
      <c r="F4" s="18"/>
      <c r="H4" s="18"/>
      <c r="J4" s="18"/>
      <c r="K4" s="18"/>
      <c r="N4" s="343">
        <v>43775</v>
      </c>
    </row>
    <row r="5" spans="6:14" s="17" customFormat="1" ht="16.5" x14ac:dyDescent="0.25"/>
    <row r="6" spans="6:14" s="17" customFormat="1" ht="16.5" x14ac:dyDescent="0.25"/>
    <row r="7" spans="6:14" s="17" customFormat="1" ht="16.5" x14ac:dyDescent="0.25"/>
    <row r="8" spans="6:14" s="17" customFormat="1" ht="16.5" x14ac:dyDescent="0.25">
      <c r="F8" s="21" t="s">
        <v>2099</v>
      </c>
      <c r="G8" s="83"/>
      <c r="H8" s="83"/>
      <c r="I8" s="83"/>
      <c r="J8" s="83"/>
      <c r="K8" s="83"/>
      <c r="L8" s="83"/>
      <c r="M8" s="83"/>
      <c r="N8" s="83"/>
    </row>
    <row r="9" spans="6:14" s="17" customFormat="1" ht="21" x14ac:dyDescent="0.25">
      <c r="F9" s="377" t="s">
        <v>2174</v>
      </c>
      <c r="G9" s="377"/>
      <c r="H9" s="377"/>
      <c r="I9" s="377"/>
      <c r="J9" s="377"/>
      <c r="K9" s="220"/>
      <c r="L9" s="220"/>
      <c r="M9" s="377"/>
      <c r="N9" s="377"/>
    </row>
    <row r="10" spans="6:14" s="17" customFormat="1" ht="16.5" x14ac:dyDescent="0.25">
      <c r="F10" s="378" t="s">
        <v>2344</v>
      </c>
      <c r="G10" s="378"/>
      <c r="H10" s="378"/>
      <c r="I10" s="378"/>
      <c r="J10" s="378"/>
      <c r="K10" s="221"/>
      <c r="L10" s="83"/>
      <c r="M10" s="390"/>
      <c r="N10" s="390"/>
    </row>
    <row r="11" spans="6:14" s="17" customFormat="1" ht="16.5" x14ac:dyDescent="0.25">
      <c r="F11" s="379" t="s">
        <v>2345</v>
      </c>
      <c r="G11" s="379"/>
      <c r="H11" s="379"/>
      <c r="I11" s="379"/>
      <c r="J11" s="379"/>
      <c r="K11" s="222"/>
      <c r="L11" s="83"/>
      <c r="M11" s="390"/>
      <c r="N11" s="390"/>
    </row>
    <row r="12" spans="6:14" s="17" customFormat="1" ht="16.5" x14ac:dyDescent="0.25">
      <c r="F12" s="379" t="s">
        <v>2346</v>
      </c>
      <c r="G12" s="379"/>
      <c r="H12" s="379"/>
      <c r="I12" s="379"/>
      <c r="J12" s="379"/>
      <c r="K12" s="222"/>
      <c r="L12" s="83"/>
      <c r="M12" s="390"/>
      <c r="N12" s="390"/>
    </row>
    <row r="13" spans="6:14" s="17" customFormat="1" ht="16.5" x14ac:dyDescent="0.25">
      <c r="F13" s="391" t="s">
        <v>2347</v>
      </c>
      <c r="G13" s="391"/>
      <c r="H13" s="391"/>
      <c r="I13" s="391"/>
      <c r="J13" s="391"/>
      <c r="K13" s="223"/>
      <c r="L13" s="83"/>
      <c r="M13" s="390"/>
      <c r="N13" s="390"/>
    </row>
    <row r="14" spans="6:14" s="17" customFormat="1" ht="16.5" x14ac:dyDescent="0.25">
      <c r="F14" s="392" t="s">
        <v>2348</v>
      </c>
      <c r="G14" s="392"/>
      <c r="H14" s="392"/>
      <c r="I14" s="392"/>
      <c r="J14" s="392"/>
      <c r="K14" s="224"/>
      <c r="L14" s="83"/>
      <c r="M14" s="390"/>
      <c r="N14" s="390"/>
    </row>
    <row r="15" spans="6:14" s="17" customFormat="1" ht="16.5" x14ac:dyDescent="0.25">
      <c r="F15" s="387" t="s">
        <v>2101</v>
      </c>
      <c r="G15" s="387"/>
      <c r="H15" s="387"/>
      <c r="I15" s="387"/>
      <c r="J15" s="387"/>
      <c r="K15" s="225"/>
      <c r="L15" s="83"/>
      <c r="M15" s="226"/>
      <c r="N15" s="226"/>
    </row>
    <row r="16" spans="6:14" s="17" customFormat="1" ht="16.5" x14ac:dyDescent="0.3">
      <c r="F16" s="367" t="s">
        <v>2226</v>
      </c>
      <c r="G16" s="367"/>
      <c r="H16" s="367"/>
      <c r="I16" s="367"/>
      <c r="J16" s="367"/>
      <c r="K16" s="367"/>
      <c r="L16" s="367"/>
      <c r="M16" s="367"/>
      <c r="N16" s="367"/>
    </row>
    <row r="17" spans="2:21" s="17" customFormat="1" ht="16.5" x14ac:dyDescent="0.25"/>
    <row r="18" spans="2:21" s="17" customFormat="1" ht="24" x14ac:dyDescent="0.25">
      <c r="F18" s="227" t="s">
        <v>2100</v>
      </c>
      <c r="G18" s="83"/>
      <c r="H18" s="228"/>
      <c r="I18" s="83"/>
      <c r="J18" s="228"/>
      <c r="K18" s="228"/>
      <c r="M18" s="229" t="s">
        <v>2102</v>
      </c>
      <c r="N18" s="230"/>
    </row>
    <row r="19" spans="2:21" s="17" customFormat="1" ht="16.5" x14ac:dyDescent="0.25">
      <c r="M19" s="381" t="s">
        <v>2521</v>
      </c>
      <c r="N19" s="382"/>
    </row>
    <row r="20" spans="2:21" ht="16.5" x14ac:dyDescent="0.25">
      <c r="F20" s="389" t="s">
        <v>2349</v>
      </c>
      <c r="G20" s="389"/>
      <c r="H20" s="389"/>
      <c r="I20" s="389"/>
      <c r="J20" s="389"/>
      <c r="K20" s="300"/>
      <c r="M20" s="17"/>
      <c r="N20" s="17"/>
    </row>
    <row r="21" spans="2:21" x14ac:dyDescent="0.25">
      <c r="B21" s="231" t="s">
        <v>1403</v>
      </c>
      <c r="C21" s="231" t="s">
        <v>1404</v>
      </c>
      <c r="D21" s="231" t="s">
        <v>1405</v>
      </c>
      <c r="E21" s="231" t="s">
        <v>1406</v>
      </c>
      <c r="F21" s="232" t="s">
        <v>2104</v>
      </c>
      <c r="G21" s="217" t="s">
        <v>1467</v>
      </c>
      <c r="H21" s="233" t="s">
        <v>1352</v>
      </c>
      <c r="I21" s="217" t="s">
        <v>1409</v>
      </c>
      <c r="J21" s="217" t="s">
        <v>1353</v>
      </c>
      <c r="K21" s="217" t="s">
        <v>970</v>
      </c>
      <c r="M21" s="385" t="s">
        <v>2103</v>
      </c>
      <c r="N21" s="385"/>
    </row>
    <row r="22" spans="2:21" x14ac:dyDescent="0.25">
      <c r="B22" s="231" t="str">
        <f>IFERROR(VLOOKUP(Government_revenues_table[[#This Row],[Classification SFP]],Table6_GFS_codes_classification[],COLUMNS($F:F)+3,FALSE),"Do not enter data")</f>
        <v>Impôts (11E)</v>
      </c>
      <c r="C22" s="231" t="str">
        <f>IFERROR(VLOOKUP(Government_revenues_table[[#This Row],[Classification SFP]],Table6_GFS_codes_classification[],COLUMNS($F:G)+3,FALSE),"Do not enter data")</f>
        <v>Impôts sur les biens et services (114E)</v>
      </c>
      <c r="D22" s="231" t="str">
        <f>IFERROR(VLOOKUP(Government_revenues_table[[#This Row],[Classification SFP]],Table6_GFS_codes_classification[],COLUMNS($F:H)+3,FALSE),"Do not enter data")</f>
        <v>Impôts sur l’usage de biens/permission d’utiliser des biens ou d’exécuter des activités (1145E)</v>
      </c>
      <c r="E22" s="231" t="str">
        <f>IFERROR(VLOOKUP(Government_revenues_table[[#This Row],[Classification SFP]],Table6_GFS_codes_classification[],COLUMNS($F:I)+3,FALSE),"Do not enter data")</f>
        <v>Droits de licence (114521E)</v>
      </c>
      <c r="F22" s="233" t="s">
        <v>1432</v>
      </c>
      <c r="G22" s="234" t="s">
        <v>2098</v>
      </c>
      <c r="H22" s="232" t="s">
        <v>2619</v>
      </c>
      <c r="I22" s="217" t="s">
        <v>2564</v>
      </c>
      <c r="J22" s="235">
        <v>18850000</v>
      </c>
      <c r="K22" s="235" t="s">
        <v>1172</v>
      </c>
      <c r="M22" s="388" t="s">
        <v>2105</v>
      </c>
      <c r="N22" s="388"/>
    </row>
    <row r="23" spans="2:21" x14ac:dyDescent="0.25">
      <c r="B23" s="231" t="str">
        <f>IFERROR(VLOOKUP(Government_revenues_table[[#This Row],[Classification SFP]],Table6_GFS_codes_classification[],COLUMNS($F:F)+3,FALSE),"Do not enter data")</f>
        <v>Impôts (11E)</v>
      </c>
      <c r="C23" s="231" t="str">
        <f>IFERROR(VLOOKUP(Government_revenues_table[[#This Row],[Classification SFP]],Table6_GFS_codes_classification[],COLUMNS($F:G)+3,FALSE),"Do not enter data")</f>
        <v>Impôts sur les biens et services (114E)</v>
      </c>
      <c r="D23" s="231" t="str">
        <f>IFERROR(VLOOKUP(Government_revenues_table[[#This Row],[Classification SFP]],Table6_GFS_codes_classification[],COLUMNS($F:H)+3,FALSE),"Do not enter data")</f>
        <v>Impôts sur l’usage de biens/permission d’utiliser des biens ou d’exécuter des activités (1145E)</v>
      </c>
      <c r="E23" s="231" t="str">
        <f>IFERROR(VLOOKUP(Government_revenues_table[[#This Row],[Classification SFP]],Table6_GFS_codes_classification[],COLUMNS($F:I)+3,FALSE),"Do not enter data")</f>
        <v>Droits de licence (114521E)</v>
      </c>
      <c r="F23" s="233" t="s">
        <v>1432</v>
      </c>
      <c r="G23" s="234" t="s">
        <v>2098</v>
      </c>
      <c r="H23" s="217" t="s">
        <v>2620</v>
      </c>
      <c r="I23" s="217" t="s">
        <v>2564</v>
      </c>
      <c r="J23" s="235">
        <v>49500000</v>
      </c>
      <c r="K23" s="235" t="s">
        <v>1172</v>
      </c>
      <c r="M23" s="388"/>
      <c r="N23" s="388"/>
    </row>
    <row r="24" spans="2:21" x14ac:dyDescent="0.25">
      <c r="B24" s="231" t="str">
        <f>IFERROR(VLOOKUP(Government_revenues_table[[#This Row],[Classification SFP]],Table6_GFS_codes_classification[],COLUMNS($F:F)+3,FALSE),"Do not enter data")</f>
        <v>Impôts (11E)</v>
      </c>
      <c r="C24" s="231" t="str">
        <f>IFERROR(VLOOKUP(Government_revenues_table[[#This Row],[Classification SFP]],Table6_GFS_codes_classification[],COLUMNS($F:G)+3,FALSE),"Do not enter data")</f>
        <v>Impôts sur les biens et services (114E)</v>
      </c>
      <c r="D24" s="231" t="str">
        <f>IFERROR(VLOOKUP(Government_revenues_table[[#This Row],[Classification SFP]],Table6_GFS_codes_classification[],COLUMNS($F:H)+3,FALSE),"Do not enter data")</f>
        <v>Impôts sur l’usage de biens/permission d’utiliser des biens ou d’exécuter des activités (1145E)</v>
      </c>
      <c r="E24" s="231" t="str">
        <f>IFERROR(VLOOKUP(Government_revenues_table[[#This Row],[Classification SFP]],Table6_GFS_codes_classification[],COLUMNS($F:I)+3,FALSE),"Do not enter data")</f>
        <v>Droits de licence (114521E)</v>
      </c>
      <c r="F24" s="217" t="s">
        <v>1432</v>
      </c>
      <c r="G24" s="234" t="s">
        <v>2098</v>
      </c>
      <c r="H24" s="217" t="s">
        <v>2621</v>
      </c>
      <c r="I24" s="217" t="s">
        <v>2564</v>
      </c>
      <c r="J24" s="235">
        <v>19025225</v>
      </c>
      <c r="K24" s="235" t="s">
        <v>1172</v>
      </c>
      <c r="M24" s="388"/>
      <c r="N24" s="388"/>
    </row>
    <row r="25" spans="2:21" x14ac:dyDescent="0.25">
      <c r="B25" s="231" t="str">
        <f>IFERROR(VLOOKUP(Government_revenues_table[[#This Row],[Classification SFP]],Table6_GFS_codes_classification[],COLUMNS($F:F)+3,FALSE),"Do not enter data")</f>
        <v>Autre revenu (14E)</v>
      </c>
      <c r="C25" s="231" t="str">
        <f>IFERROR(VLOOKUP(Government_revenues_table[[#This Row],[Classification SFP]],Table6_GFS_codes_classification[],COLUMNS($F:G)+3,FALSE),"Do not enter data")</f>
        <v>Revenu dégagé de la propriété (141E)</v>
      </c>
      <c r="D25" s="231" t="str">
        <f>IFERROR(VLOOKUP(Government_revenues_table[[#This Row],[Classification SFP]],Table6_GFS_codes_classification[],COLUMNS($F:H)+3,FALSE),"Do not enter data")</f>
        <v>Loyers (1415E)</v>
      </c>
      <c r="E25" s="231" t="str">
        <f>IFERROR(VLOOKUP(Government_revenues_table[[#This Row],[Classification SFP]],Table6_GFS_codes_classification[],COLUMNS($F:I)+3,FALSE),"Do not enter data")</f>
        <v>Redevances (1415E1)</v>
      </c>
      <c r="F25" s="236" t="s">
        <v>1469</v>
      </c>
      <c r="G25" s="234" t="s">
        <v>2098</v>
      </c>
      <c r="H25" s="217" t="s">
        <v>2622</v>
      </c>
      <c r="I25" s="217" t="s">
        <v>2564</v>
      </c>
      <c r="J25" s="323">
        <v>1872080516</v>
      </c>
      <c r="K25" s="235" t="s">
        <v>1172</v>
      </c>
      <c r="M25" s="388"/>
      <c r="N25" s="388"/>
    </row>
    <row r="26" spans="2:21" x14ac:dyDescent="0.25">
      <c r="B26" s="231" t="str">
        <f>IFERROR(VLOOKUP(Government_revenues_table[[#This Row],[Classification SFP]],Table6_GFS_codes_classification[],COLUMNS($F:F)+3,FALSE),"Do not enter data")</f>
        <v>Autre revenu (14E)</v>
      </c>
      <c r="C26" s="231" t="str">
        <f>IFERROR(VLOOKUP(Government_revenues_table[[#This Row],[Classification SFP]],Table6_GFS_codes_classification[],COLUMNS($F:G)+3,FALSE),"Do not enter data")</f>
        <v>Revenu dégagé de la propriété (141E)</v>
      </c>
      <c r="D26" s="231" t="str">
        <f>IFERROR(VLOOKUP(Government_revenues_table[[#This Row],[Classification SFP]],Table6_GFS_codes_classification[],COLUMNS($F:H)+3,FALSE),"Do not enter data")</f>
        <v>Loyers (1415E)</v>
      </c>
      <c r="E26" s="231" t="str">
        <f>IFERROR(VLOOKUP(Government_revenues_table[[#This Row],[Classification SFP]],Table6_GFS_codes_classification[],COLUMNS($F:I)+3,FALSE),"Do not enter data")</f>
        <v>Redevances (1415E1)</v>
      </c>
      <c r="F26" s="236" t="s">
        <v>1469</v>
      </c>
      <c r="G26" s="234" t="s">
        <v>2098</v>
      </c>
      <c r="H26" s="233" t="s">
        <v>2623</v>
      </c>
      <c r="I26" s="217" t="s">
        <v>2564</v>
      </c>
      <c r="J26" s="235">
        <v>0</v>
      </c>
      <c r="K26" s="235" t="s">
        <v>1172</v>
      </c>
      <c r="M26" s="388"/>
      <c r="N26" s="388"/>
    </row>
    <row r="27" spans="2:21" x14ac:dyDescent="0.25">
      <c r="B27" s="231" t="str">
        <f>IFERROR(VLOOKUP(Government_revenues_table[[#This Row],[Classification SFP]],Table6_GFS_codes_classification[],COLUMNS($F:F)+3,FALSE),"Do not enter data")</f>
        <v>Impôts (11E)</v>
      </c>
      <c r="C27" s="231" t="str">
        <f>IFERROR(VLOOKUP(Government_revenues_table[[#This Row],[Classification SFP]],Table6_GFS_codes_classification[],COLUMNS($F:G)+3,FALSE),"Do not enter data")</f>
        <v>Impôts sur le revenu, le bénéfice et les plus-values</v>
      </c>
      <c r="D27" s="231" t="str">
        <f>IFERROR(VLOOKUP(Government_revenues_table[[#This Row],[Classification SFP]],Table6_GFS_codes_classification[],COLUMNS($F:H)+3,FALSE),"Do not enter data")</f>
        <v>Impôts ordinaires sur le revenu, le bénéfice et les plus-values (1112E1)</v>
      </c>
      <c r="E27" s="231" t="str">
        <f>IFERROR(VLOOKUP(Government_revenues_table[[#This Row],[Classification SFP]],Table6_GFS_codes_classification[],COLUMNS($F:I)+3,FALSE),"Do not enter data")</f>
        <v>Impôts ordinaires sur le revenu, le bénéfice et les plus-values (1112E1)</v>
      </c>
      <c r="F27" s="233" t="s">
        <v>1425</v>
      </c>
      <c r="G27" s="237" t="s">
        <v>2098</v>
      </c>
      <c r="H27" s="233" t="s">
        <v>2624</v>
      </c>
      <c r="I27" s="217" t="s">
        <v>2561</v>
      </c>
      <c r="J27" s="323">
        <v>581528084</v>
      </c>
      <c r="K27" s="235" t="s">
        <v>1172</v>
      </c>
      <c r="M27" s="383" t="s">
        <v>2351</v>
      </c>
      <c r="N27" s="383"/>
    </row>
    <row r="28" spans="2:21" x14ac:dyDescent="0.25">
      <c r="B28" s="231" t="str">
        <f>IFERROR(VLOOKUP(Government_revenues_table[[#This Row],[Classification SFP]],Table6_GFS_codes_classification[],COLUMNS($F:F)+3,FALSE),"Do not enter data")</f>
        <v>Impôts (11E)</v>
      </c>
      <c r="C28" s="231" t="str">
        <f>IFERROR(VLOOKUP(Government_revenues_table[[#This Row],[Classification SFP]],Table6_GFS_codes_classification[],COLUMNS($F:G)+3,FALSE),"Do not enter data")</f>
        <v>Impôts sur le revenu, le bénéfice et les plus-values</v>
      </c>
      <c r="D28" s="231" t="str">
        <f>IFERROR(VLOOKUP(Government_revenues_table[[#This Row],[Classification SFP]],Table6_GFS_codes_classification[],COLUMNS($F:H)+3,FALSE),"Do not enter data")</f>
        <v>Impôts ordinaires sur le revenu, le bénéfice et les plus-values (1112E1)</v>
      </c>
      <c r="E28" s="231" t="str">
        <f>IFERROR(VLOOKUP(Government_revenues_table[[#This Row],[Classification SFP]],Table6_GFS_codes_classification[],COLUMNS($F:I)+3,FALSE),"Do not enter data")</f>
        <v>Impôts ordinaires sur le revenu, le bénéfice et les plus-values (1112E1)</v>
      </c>
      <c r="F28" s="233" t="s">
        <v>1425</v>
      </c>
      <c r="G28" s="237" t="s">
        <v>2098</v>
      </c>
      <c r="H28" s="233" t="s">
        <v>2625</v>
      </c>
      <c r="I28" s="217" t="s">
        <v>2561</v>
      </c>
      <c r="J28" s="235">
        <v>1047238304</v>
      </c>
      <c r="K28" s="235" t="s">
        <v>1172</v>
      </c>
      <c r="M28" s="384" t="s">
        <v>2352</v>
      </c>
      <c r="N28" s="384"/>
    </row>
    <row r="29" spans="2:21" ht="17.25" thickBot="1" x14ac:dyDescent="0.3">
      <c r="B29" s="231" t="str">
        <f>IFERROR(VLOOKUP(Government_revenues_table[[#This Row],[Classification SFP]],Table6_GFS_codes_classification[],COLUMNS($F:F)+3,FALSE),"Do not enter data")</f>
        <v>Impôts (11E)</v>
      </c>
      <c r="C29" s="231" t="str">
        <f>IFERROR(VLOOKUP(Government_revenues_table[[#This Row],[Classification SFP]],Table6_GFS_codes_classification[],COLUMNS($F:G)+3,FALSE),"Do not enter data")</f>
        <v>Impôts sur le revenu, le bénéfice et les plus-values</v>
      </c>
      <c r="D29" s="231" t="str">
        <f>IFERROR(VLOOKUP(Government_revenues_table[[#This Row],[Classification SFP]],Table6_GFS_codes_classification[],COLUMNS($F:H)+3,FALSE),"Do not enter data")</f>
        <v>Impôts ordinaires sur le revenu, le bénéfice et les plus-values (1112E1)</v>
      </c>
      <c r="E29" s="231" t="str">
        <f>IFERROR(VLOOKUP(Government_revenues_table[[#This Row],[Classification SFP]],Table6_GFS_codes_classification[],COLUMNS($F:I)+3,FALSE),"Do not enter data")</f>
        <v>Impôts ordinaires sur le revenu, le bénéfice et les plus-values (1112E1)</v>
      </c>
      <c r="F29" s="233" t="s">
        <v>1425</v>
      </c>
      <c r="G29" s="237" t="s">
        <v>2098</v>
      </c>
      <c r="H29" s="233" t="s">
        <v>2626</v>
      </c>
      <c r="I29" s="217" t="s">
        <v>2561</v>
      </c>
      <c r="J29" s="235">
        <v>123370211</v>
      </c>
      <c r="K29" s="235" t="s">
        <v>1172</v>
      </c>
      <c r="M29" s="238"/>
      <c r="N29" s="238"/>
    </row>
    <row r="30" spans="2:21" ht="24" x14ac:dyDescent="0.25">
      <c r="B30" s="231" t="str">
        <f>IFERROR(VLOOKUP(Government_revenues_table[[#This Row],[Classification SFP]],Table6_GFS_codes_classification[],COLUMNS($F:F)+3,FALSE),"Do not enter data")</f>
        <v>Impôts (11E)</v>
      </c>
      <c r="C30" s="231" t="str">
        <f>IFERROR(VLOOKUP(Government_revenues_table[[#This Row],[Classification SFP]],Table6_GFS_codes_classification[],COLUMNS($F:G)+3,FALSE),"Do not enter data")</f>
        <v>Impôts sur le revenu, le bénéfice et les plus-values</v>
      </c>
      <c r="D30" s="231" t="str">
        <f>IFERROR(VLOOKUP(Government_revenues_table[[#This Row],[Classification SFP]],Table6_GFS_codes_classification[],COLUMNS($F:H)+3,FALSE),"Do not enter data")</f>
        <v>Impôts ordinaires sur le revenu, le bénéfice et les plus-values (1112E1)</v>
      </c>
      <c r="E30" s="231" t="str">
        <f>IFERROR(VLOOKUP(Government_revenues_table[[#This Row],[Classification SFP]],Table6_GFS_codes_classification[],COLUMNS($F:I)+3,FALSE),"Do not enter data")</f>
        <v>Impôts ordinaires sur le revenu, le bénéfice et les plus-values (1112E1)</v>
      </c>
      <c r="F30" s="233" t="s">
        <v>1425</v>
      </c>
      <c r="G30" s="237" t="s">
        <v>2098</v>
      </c>
      <c r="H30" s="233" t="s">
        <v>2627</v>
      </c>
      <c r="I30" s="217" t="s">
        <v>2561</v>
      </c>
      <c r="J30" s="235">
        <v>154802532</v>
      </c>
      <c r="K30" s="235" t="s">
        <v>1172</v>
      </c>
      <c r="P30" s="156"/>
      <c r="Q30" s="18"/>
      <c r="R30" s="157"/>
      <c r="S30" s="18"/>
      <c r="T30" s="157"/>
      <c r="U30" s="18"/>
    </row>
    <row r="31" spans="2:21" x14ac:dyDescent="0.25">
      <c r="B31" s="231" t="str">
        <f>IFERROR(VLOOKUP(Government_revenues_table[[#This Row],[Classification SFP]],Table6_GFS_codes_classification[],COLUMNS($F:F)+3,FALSE),"Do not enter data")</f>
        <v>Impôts (11E)</v>
      </c>
      <c r="C31" s="231" t="str">
        <f>IFERROR(VLOOKUP(Government_revenues_table[[#This Row],[Classification SFP]],Table6_GFS_codes_classification[],COLUMNS($F:G)+3,FALSE),"Do not enter data")</f>
        <v>Impôts sur la propriété (113E)</v>
      </c>
      <c r="D31" s="231" t="str">
        <f>IFERROR(VLOOKUP(Government_revenues_table[[#This Row],[Classification SFP]],Table6_GFS_codes_classification[],COLUMNS($F:H)+3,FALSE),"Do not enter data")</f>
        <v>Impôts sur la propriété (113E)</v>
      </c>
      <c r="E31" s="231" t="str">
        <f>IFERROR(VLOOKUP(Government_revenues_table[[#This Row],[Classification SFP]],Table6_GFS_codes_classification[],COLUMNS($F:I)+3,FALSE),"Do not enter data")</f>
        <v>Impôts sur la propriété (113E)</v>
      </c>
      <c r="F31" s="233" t="s">
        <v>1392</v>
      </c>
      <c r="G31" s="233" t="s">
        <v>2098</v>
      </c>
      <c r="H31" s="233" t="s">
        <v>2628</v>
      </c>
      <c r="I31" s="217" t="s">
        <v>2561</v>
      </c>
      <c r="J31" s="323">
        <v>27895715</v>
      </c>
      <c r="K31" s="235" t="s">
        <v>1172</v>
      </c>
      <c r="P31" s="380"/>
      <c r="Q31" s="380"/>
      <c r="R31" s="380"/>
      <c r="S31" s="380"/>
      <c r="T31" s="380"/>
      <c r="U31" s="380"/>
    </row>
    <row r="32" spans="2:21" ht="28.5" x14ac:dyDescent="0.25">
      <c r="B32" s="239" t="str">
        <f>IFERROR(VLOOKUP(Government_revenues_table[[#This Row],[Classification SFP]],Table6_GFS_codes_classification[],COLUMNS($F:F)+3,FALSE),"Do not enter data")</f>
        <v>Impôts (11E)</v>
      </c>
      <c r="C32" s="239" t="str">
        <f>IFERROR(VLOOKUP(Government_revenues_table[[#This Row],[Classification SFP]],Table6_GFS_codes_classification[],COLUMNS($F:G)+3,FALSE),"Do not enter data")</f>
        <v>Impôts sur les biens et services (114E)</v>
      </c>
      <c r="D32" s="239" t="str">
        <f>IFERROR(VLOOKUP(Government_revenues_table[[#This Row],[Classification SFP]],Table6_GFS_codes_classification[],COLUMNS($F:H)+3,FALSE),"Do not enter data")</f>
        <v>Impôts généraux sur les biens et services (TVA, taxes sur les ventes, taxes sur le chiffre d’affaires (1141E)</v>
      </c>
      <c r="E32" s="239" t="str">
        <f>IFERROR(VLOOKUP(Government_revenues_table[[#This Row],[Classification SFP]],Table6_GFS_codes_classification[],COLUMNS($F:I)+3,FALSE),"Do not enter data")</f>
        <v>Impôts généraux sur les biens et services (TVA, taxes sur les ventes, taxes sur le chiffre d’affaires (1141E)</v>
      </c>
      <c r="F32" s="233" t="s">
        <v>1507</v>
      </c>
      <c r="G32" s="233" t="s">
        <v>2098</v>
      </c>
      <c r="H32" s="233" t="s">
        <v>2632</v>
      </c>
      <c r="I32" s="217" t="s">
        <v>2561</v>
      </c>
      <c r="J32" s="326">
        <v>4722243716</v>
      </c>
      <c r="K32" s="235" t="s">
        <v>1172</v>
      </c>
    </row>
    <row r="33" spans="2:11" x14ac:dyDescent="0.25">
      <c r="B33" s="231" t="str">
        <f>IFERROR(VLOOKUP(Government_revenues_table[[#This Row],[Classification SFP]],Table6_GFS_codes_classification[],COLUMNS($F:F)+3,FALSE),"Do not enter data")</f>
        <v>Impôts (11E)</v>
      </c>
      <c r="C33" s="231" t="str">
        <f>IFERROR(VLOOKUP(Government_revenues_table[[#This Row],[Classification SFP]],Table6_GFS_codes_classification[],COLUMNS($F:G)+3,FALSE),"Do not enter data")</f>
        <v>Impôts sur le revenu, le bénéfice et les plus-values</v>
      </c>
      <c r="D33" s="231" t="str">
        <f>IFERROR(VLOOKUP(Government_revenues_table[[#This Row],[Classification SFP]],Table6_GFS_codes_classification[],COLUMNS($F:H)+3,FALSE),"Do not enter data")</f>
        <v>Impôts ordinaires sur le revenu, le bénéfice et les plus-values (1112E1)</v>
      </c>
      <c r="E33" s="231" t="str">
        <f>IFERROR(VLOOKUP(Government_revenues_table[[#This Row],[Classification SFP]],Table6_GFS_codes_classification[],COLUMNS($F:I)+3,FALSE),"Do not enter data")</f>
        <v>Impôts ordinaires sur le revenu, le bénéfice et les plus-values (1112E1)</v>
      </c>
      <c r="F33" s="233" t="s">
        <v>1425</v>
      </c>
      <c r="G33" s="233" t="s">
        <v>2098</v>
      </c>
      <c r="H33" s="233" t="s">
        <v>2633</v>
      </c>
      <c r="I33" s="217" t="s">
        <v>2561</v>
      </c>
      <c r="J33" s="323">
        <v>631908831</v>
      </c>
      <c r="K33" s="235" t="s">
        <v>1172</v>
      </c>
    </row>
    <row r="34" spans="2:11" x14ac:dyDescent="0.25">
      <c r="B34" s="231" t="str">
        <f>IFERROR(VLOOKUP(Government_revenues_table[[#This Row],[Classification SFP]],Table6_GFS_codes_classification[],COLUMNS($F:F)+3,FALSE),"Do not enter data")</f>
        <v>Impôts (11E)</v>
      </c>
      <c r="C34" s="231" t="str">
        <f>IFERROR(VLOOKUP(Government_revenues_table[[#This Row],[Classification SFP]],Table6_GFS_codes_classification[],COLUMNS($F:G)+3,FALSE),"Do not enter data")</f>
        <v>Impôts sur la propriété (113E)</v>
      </c>
      <c r="D34" s="231" t="str">
        <f>IFERROR(VLOOKUP(Government_revenues_table[[#This Row],[Classification SFP]],Table6_GFS_codes_classification[],COLUMNS($F:H)+3,FALSE),"Do not enter data")</f>
        <v>Impôts sur la propriété (113E)</v>
      </c>
      <c r="E34" s="231" t="str">
        <f>IFERROR(VLOOKUP(Government_revenues_table[[#This Row],[Classification SFP]],Table6_GFS_codes_classification[],COLUMNS($F:I)+3,FALSE),"Do not enter data")</f>
        <v>Impôts sur la propriété (113E)</v>
      </c>
      <c r="F34" s="233" t="s">
        <v>1392</v>
      </c>
      <c r="G34" s="233" t="s">
        <v>2098</v>
      </c>
      <c r="H34" s="233" t="s">
        <v>2634</v>
      </c>
      <c r="I34" s="217" t="s">
        <v>2561</v>
      </c>
      <c r="J34" s="326">
        <v>16382043</v>
      </c>
      <c r="K34" s="235" t="s">
        <v>1172</v>
      </c>
    </row>
    <row r="35" spans="2:11" x14ac:dyDescent="0.25">
      <c r="B35" s="231" t="str">
        <f>IFERROR(VLOOKUP(Government_revenues_table[[#This Row],[Classification SFP]],Table6_GFS_codes_classification[],COLUMNS($F:F)+3,FALSE),"Do not enter data")</f>
        <v>Impôts (11E)</v>
      </c>
      <c r="C35" s="231" t="str">
        <f>IFERROR(VLOOKUP(Government_revenues_table[[#This Row],[Classification SFP]],Table6_GFS_codes_classification[],COLUMNS($F:G)+3,FALSE),"Do not enter data")</f>
        <v>Impôts sur les biens et services (114E)</v>
      </c>
      <c r="D35" s="231" t="str">
        <f>IFERROR(VLOOKUP(Government_revenues_table[[#This Row],[Classification SFP]],Table6_GFS_codes_classification[],COLUMNS($F:H)+3,FALSE),"Do not enter data")</f>
        <v>Droits d’accise (1142E)</v>
      </c>
      <c r="E35" s="231" t="str">
        <f>IFERROR(VLOOKUP(Government_revenues_table[[#This Row],[Classification SFP]],Table6_GFS_codes_classification[],COLUMNS($F:I)+3,FALSE),"Do not enter data")</f>
        <v>Droits d’accise (1142E)</v>
      </c>
      <c r="F35" s="233" t="s">
        <v>1429</v>
      </c>
      <c r="G35" s="233" t="s">
        <v>2098</v>
      </c>
      <c r="H35" s="233" t="s">
        <v>2635</v>
      </c>
      <c r="I35" s="217" t="s">
        <v>2561</v>
      </c>
      <c r="J35" s="326">
        <v>229200</v>
      </c>
      <c r="K35" s="235" t="s">
        <v>1172</v>
      </c>
    </row>
    <row r="36" spans="2:11" x14ac:dyDescent="0.25">
      <c r="B36" s="231" t="str">
        <f>IFERROR(VLOOKUP(Government_revenues_table[[#This Row],[Classification SFP]],Table6_GFS_codes_classification[],COLUMNS($F:F)+3,FALSE),"Do not enter data")</f>
        <v>Impôts (11E)</v>
      </c>
      <c r="C36" s="231" t="str">
        <f>IFERROR(VLOOKUP(Government_revenues_table[[#This Row],[Classification SFP]],Table6_GFS_codes_classification[],COLUMNS($F:G)+3,FALSE),"Do not enter data")</f>
        <v>Impôts sur les biens et services (114E)</v>
      </c>
      <c r="D36" s="231" t="str">
        <f>IFERROR(VLOOKUP(Government_revenues_table[[#This Row],[Classification SFP]],Table6_GFS_codes_classification[],COLUMNS($F:H)+3,FALSE),"Do not enter data")</f>
        <v>Impôts sur l’usage de biens/permission d’utiliser des biens ou d’exécuter des activités (1145E)</v>
      </c>
      <c r="E36" s="231" t="str">
        <f>IFERROR(VLOOKUP(Government_revenues_table[[#This Row],[Classification SFP]],Table6_GFS_codes_classification[],COLUMNS($F:I)+3,FALSE),"Do not enter data")</f>
        <v>Taxes sur les émissions et la pollution (114522E)</v>
      </c>
      <c r="F36" s="233" t="s">
        <v>1531</v>
      </c>
      <c r="G36" s="233" t="s">
        <v>2098</v>
      </c>
      <c r="H36" s="233" t="s">
        <v>2636</v>
      </c>
      <c r="I36" s="217" t="s">
        <v>2561</v>
      </c>
      <c r="J36" s="235">
        <v>1176676</v>
      </c>
      <c r="K36" s="235" t="s">
        <v>1172</v>
      </c>
    </row>
    <row r="37" spans="2:11" ht="28.5" x14ac:dyDescent="0.25">
      <c r="B37" s="231" t="str">
        <f>IFERROR(VLOOKUP(Government_revenues_table[[#This Row],[Classification SFP]],Table6_GFS_codes_classification[],COLUMNS($F:F)+3,FALSE),"Do not enter data")</f>
        <v>Impôts (11E)</v>
      </c>
      <c r="C37" s="231" t="str">
        <f>IFERROR(VLOOKUP(Government_revenues_table[[#This Row],[Classification SFP]],Table6_GFS_codes_classification[],COLUMNS($F:G)+3,FALSE),"Do not enter data")</f>
        <v>Impôts sur le revenu, le bénéfice et les plus-values (111E)</v>
      </c>
      <c r="D37" s="231" t="str">
        <f>IFERROR(VLOOKUP(Government_revenues_table[[#This Row],[Classification SFP]],Table6_GFS_codes_classification[],COLUMNS($F:H)+3,FALSE),"Do not enter data")</f>
        <v>Impôts extraordinaires sur le revenu, le bénéfice et les plus-values (1112E2)</v>
      </c>
      <c r="E37" s="231" t="str">
        <f>IFERROR(VLOOKUP(Government_revenues_table[[#This Row],[Classification SFP]],Table6_GFS_codes_classification[],COLUMNS($F:I)+3,FALSE),"Do not enter data")</f>
        <v>Impôts extraordinaires sur le revenu, le bénéfice et les plus-values (1112E2)</v>
      </c>
      <c r="F37" s="233" t="s">
        <v>1487</v>
      </c>
      <c r="G37" s="233" t="s">
        <v>2098</v>
      </c>
      <c r="H37" s="233" t="s">
        <v>2637</v>
      </c>
      <c r="I37" s="217" t="s">
        <v>2561</v>
      </c>
      <c r="J37" s="323">
        <v>1046000</v>
      </c>
      <c r="K37" s="235" t="s">
        <v>1172</v>
      </c>
    </row>
    <row r="38" spans="2:11" x14ac:dyDescent="0.25">
      <c r="B38" s="231" t="str">
        <f>IFERROR(VLOOKUP(Government_revenues_table[[#This Row],[Classification SFP]],Table6_GFS_codes_classification[],COLUMNS($F:F)+3,FALSE),"Do not enter data")</f>
        <v>Impôts (11E)</v>
      </c>
      <c r="C38" s="231" t="str">
        <f>IFERROR(VLOOKUP(Government_revenues_table[[#This Row],[Classification SFP]],Table6_GFS_codes_classification[],COLUMNS($F:G)+3,FALSE),"Do not enter data")</f>
        <v>Impôts sur le revenu, le bénéfice et les plus-values</v>
      </c>
      <c r="D38" s="231" t="str">
        <f>IFERROR(VLOOKUP(Government_revenues_table[[#This Row],[Classification SFP]],Table6_GFS_codes_classification[],COLUMNS($F:H)+3,FALSE),"Do not enter data")</f>
        <v>Impôts ordinaires sur le revenu, le bénéfice et les plus-values (1112E1)</v>
      </c>
      <c r="E38" s="231" t="str">
        <f>IFERROR(VLOOKUP(Government_revenues_table[[#This Row],[Classification SFP]],Table6_GFS_codes_classification[],COLUMNS($F:I)+3,FALSE),"Do not enter data")</f>
        <v>Impôts ordinaires sur le revenu, le bénéfice et les plus-values (1112E1)</v>
      </c>
      <c r="F38" s="233" t="s">
        <v>1425</v>
      </c>
      <c r="G38" s="233" t="s">
        <v>2098</v>
      </c>
      <c r="H38" s="233" t="s">
        <v>2638</v>
      </c>
      <c r="I38" s="217" t="s">
        <v>2561</v>
      </c>
      <c r="J38" s="235">
        <v>287418373</v>
      </c>
      <c r="K38" s="235" t="s">
        <v>1172</v>
      </c>
    </row>
    <row r="39" spans="2:11" x14ac:dyDescent="0.25">
      <c r="B39" s="231" t="str">
        <f>IFERROR(VLOOKUP(Government_revenues_table[[#This Row],[Classification SFP]],Table6_GFS_codes_classification[],COLUMNS($F:F)+3,FALSE),"Do not enter data")</f>
        <v>Autre revenu (14E)</v>
      </c>
      <c r="C39" s="231" t="str">
        <f>IFERROR(VLOOKUP(Government_revenues_table[[#This Row],[Classification SFP]],Table6_GFS_codes_classification[],COLUMNS($F:G)+3,FALSE),"Do not enter data")</f>
        <v>Ventes de marchandises et de services (142E)</v>
      </c>
      <c r="D39" s="231" t="str">
        <f>IFERROR(VLOOKUP(Government_revenues_table[[#This Row],[Classification SFP]],Table6_GFS_codes_classification[],COLUMNS($F:H)+3,FALSE),"Do not enter data")</f>
        <v>Frais administratifs pour services gouvernementaux (1422E)</v>
      </c>
      <c r="E39" s="231" t="str">
        <f>IFERROR(VLOOKUP(Government_revenues_table[[#This Row],[Classification SFP]],Table6_GFS_codes_classification[],COLUMNS($F:I)+3,FALSE),"Do not enter data")</f>
        <v>Frais administratifs pour services gouvernementaux (1422E)</v>
      </c>
      <c r="F39" s="233" t="s">
        <v>1421</v>
      </c>
      <c r="G39" s="233" t="s">
        <v>2098</v>
      </c>
      <c r="H39" s="233" t="s">
        <v>2639</v>
      </c>
      <c r="I39" s="217" t="s">
        <v>2561</v>
      </c>
      <c r="J39" s="323">
        <v>55254851</v>
      </c>
      <c r="K39" s="235" t="s">
        <v>1172</v>
      </c>
    </row>
    <row r="40" spans="2:11" x14ac:dyDescent="0.25">
      <c r="B40" s="231" t="str">
        <f>IFERROR(VLOOKUP(Government_revenues_table[[#This Row],[Classification SFP]],Table6_GFS_codes_classification[],COLUMNS($F:F)+3,FALSE),"Do not enter data")</f>
        <v>Impôts (11E)</v>
      </c>
      <c r="C40" s="231" t="str">
        <f>IFERROR(VLOOKUP(Government_revenues_table[[#This Row],[Classification SFP]],Table6_GFS_codes_classification[],COLUMNS($F:G)+3,FALSE),"Do not enter data")</f>
        <v>Impôts sur les biens et services (114E)</v>
      </c>
      <c r="D40" s="231" t="str">
        <f>IFERROR(VLOOKUP(Government_revenues_table[[#This Row],[Classification SFP]],Table6_GFS_codes_classification[],COLUMNS($F:H)+3,FALSE),"Do not enter data")</f>
        <v>Impôts sur l’usage de biens/permission d’utiliser des biens ou d’exécuter des activités (1145E)</v>
      </c>
      <c r="E40" s="231" t="str">
        <f>IFERROR(VLOOKUP(Government_revenues_table[[#This Row],[Classification SFP]],Table6_GFS_codes_classification[],COLUMNS($F:I)+3,FALSE),"Do not enter data")</f>
        <v>Taxes sur les véhicules à moteur (11451E)</v>
      </c>
      <c r="F40" s="233" t="s">
        <v>1435</v>
      </c>
      <c r="G40" s="233" t="s">
        <v>2098</v>
      </c>
      <c r="H40" s="233" t="s">
        <v>2640</v>
      </c>
      <c r="I40" s="217" t="s">
        <v>2561</v>
      </c>
      <c r="J40" s="235">
        <v>20070000</v>
      </c>
      <c r="K40" s="235" t="s">
        <v>1172</v>
      </c>
    </row>
    <row r="41" spans="2:11" x14ac:dyDescent="0.25">
      <c r="B41" s="239" t="str">
        <f>IFERROR(VLOOKUP(Government_revenues_table[[#This Row],[Classification SFP]],Table6_GFS_codes_classification[],COLUMNS($F:F)+3,FALSE),"Do not enter data")</f>
        <v>Impôts (11E)</v>
      </c>
      <c r="C41" s="239" t="str">
        <f>IFERROR(VLOOKUP(Government_revenues_table[[#This Row],[Classification SFP]],Table6_GFS_codes_classification[],COLUMNS($F:G)+3,FALSE),"Do not enter data")</f>
        <v>Taxes sur le commerce et les transactions au niveau international (115E)</v>
      </c>
      <c r="D41" s="239" t="str">
        <f>IFERROR(VLOOKUP(Government_revenues_table[[#This Row],[Classification SFP]],Table6_GFS_codes_classification[],COLUMNS($F:H)+3,FALSE),"Do not enter data")</f>
        <v>Droits de douane et autres droits d’importation (1151E)</v>
      </c>
      <c r="E41" s="239" t="str">
        <f>IFERROR(VLOOKUP(Government_revenues_table[[#This Row],[Classification SFP]],Table6_GFS_codes_classification[],COLUMNS($F:I)+3,FALSE),"Do not enter data")</f>
        <v>Droits de douane et autres droits d’importation (1151E)</v>
      </c>
      <c r="F41" s="233" t="s">
        <v>1437</v>
      </c>
      <c r="G41" s="233" t="s">
        <v>2098</v>
      </c>
      <c r="H41" s="233" t="s">
        <v>2641</v>
      </c>
      <c r="I41" s="217" t="s">
        <v>2562</v>
      </c>
      <c r="J41" s="323">
        <v>1920170984</v>
      </c>
      <c r="K41" s="235" t="s">
        <v>1172</v>
      </c>
    </row>
    <row r="42" spans="2:11" ht="28.5" x14ac:dyDescent="0.25">
      <c r="B42" s="231" t="str">
        <f>IFERROR(VLOOKUP(Government_revenues_table[[#This Row],[Classification SFP]],Table6_GFS_codes_classification[],COLUMNS($F:F)+3,FALSE),"Do not enter data")</f>
        <v>Impôts (11E)</v>
      </c>
      <c r="C42" s="231" t="str">
        <f>IFERROR(VLOOKUP(Government_revenues_table[[#This Row],[Classification SFP]],Table6_GFS_codes_classification[],COLUMNS($F:G)+3,FALSE),"Do not enter data")</f>
        <v>Impôts sur les biens et services (114E)</v>
      </c>
      <c r="D42" s="231" t="str">
        <f>IFERROR(VLOOKUP(Government_revenues_table[[#This Row],[Classification SFP]],Table6_GFS_codes_classification[],COLUMNS($F:H)+3,FALSE),"Do not enter data")</f>
        <v>Impôts généraux sur les biens et services (TVA, taxes sur les ventes, taxes sur le chiffre d’affaires (1141E)</v>
      </c>
      <c r="E42" s="231" t="str">
        <f>IFERROR(VLOOKUP(Government_revenues_table[[#This Row],[Classification SFP]],Table6_GFS_codes_classification[],COLUMNS($F:I)+3,FALSE),"Do not enter data")</f>
        <v>Impôts généraux sur les biens et services (TVA, taxes sur les ventes, taxes sur le chiffre d’affaires (1141E)</v>
      </c>
      <c r="F42" s="233" t="s">
        <v>1507</v>
      </c>
      <c r="G42" s="233" t="s">
        <v>1512</v>
      </c>
      <c r="H42" s="233" t="s">
        <v>2642</v>
      </c>
      <c r="I42" s="217" t="s">
        <v>2562</v>
      </c>
      <c r="J42" s="235">
        <v>936212175</v>
      </c>
      <c r="K42" s="235" t="s">
        <v>1172</v>
      </c>
    </row>
    <row r="43" spans="2:11" ht="28.5" x14ac:dyDescent="0.25">
      <c r="B43" s="231" t="str">
        <f>IFERROR(VLOOKUP(Government_revenues_table[[#This Row],[Classification SFP]],Table6_GFS_codes_classification[],COLUMNS($F:F)+3,FALSE),"Do not enter data")</f>
        <v>Impôts (11E)</v>
      </c>
      <c r="C43" s="231" t="str">
        <f>IFERROR(VLOOKUP(Government_revenues_table[[#This Row],[Classification SFP]],Table6_GFS_codes_classification[],COLUMNS($F:G)+3,FALSE),"Do not enter data")</f>
        <v>Taxes sur le commerce et les transactions au niveau international (115E)</v>
      </c>
      <c r="D43" s="231" t="str">
        <f>IFERROR(VLOOKUP(Government_revenues_table[[#This Row],[Classification SFP]],Table6_GFS_codes_classification[],COLUMNS($F:H)+3,FALSE),"Do not enter data")</f>
        <v>Droits de douane et autres droits d’importation (1151E)</v>
      </c>
      <c r="E43" s="231" t="str">
        <f>IFERROR(VLOOKUP(Government_revenues_table[[#This Row],[Classification SFP]],Table6_GFS_codes_classification[],COLUMNS($F:I)+3,FALSE),"Do not enter data")</f>
        <v>Droits de douane et autres droits d’importation (1151E)</v>
      </c>
      <c r="F43" s="233" t="s">
        <v>1437</v>
      </c>
      <c r="G43" s="233" t="s">
        <v>1512</v>
      </c>
      <c r="H43" s="233" t="s">
        <v>2643</v>
      </c>
      <c r="I43" s="217" t="s">
        <v>2562</v>
      </c>
      <c r="J43" s="323">
        <v>0</v>
      </c>
      <c r="K43" s="235" t="s">
        <v>1172</v>
      </c>
    </row>
    <row r="44" spans="2:11" x14ac:dyDescent="0.25">
      <c r="B44" s="231" t="str">
        <f>IFERROR(VLOOKUP(Government_revenues_table[[#This Row],[Classification SFP]],Table6_GFS_codes_classification[],COLUMNS($F:F)+3,FALSE),"Do not enter data")</f>
        <v>Impôts (11E)</v>
      </c>
      <c r="C44" s="231" t="str">
        <f>IFERROR(VLOOKUP(Government_revenues_table[[#This Row],[Classification SFP]],Table6_GFS_codes_classification[],COLUMNS($F:G)+3,FALSE),"Do not enter data")</f>
        <v>Taxes sur le commerce et les transactions au niveau international (115E)</v>
      </c>
      <c r="D44" s="231" t="str">
        <f>IFERROR(VLOOKUP(Government_revenues_table[[#This Row],[Classification SFP]],Table6_GFS_codes_classification[],COLUMNS($F:H)+3,FALSE),"Do not enter data")</f>
        <v>Droits de douane et autres droits d’importation (1151E)</v>
      </c>
      <c r="E44" s="231" t="str">
        <f>IFERROR(VLOOKUP(Government_revenues_table[[#This Row],[Classification SFP]],Table6_GFS_codes_classification[],COLUMNS($F:I)+3,FALSE),"Do not enter data")</f>
        <v>Droits de douane et autres droits d’importation (1151E)</v>
      </c>
      <c r="F44" s="233" t="s">
        <v>1437</v>
      </c>
      <c r="G44" s="233" t="s">
        <v>1512</v>
      </c>
      <c r="H44" s="233" t="s">
        <v>2644</v>
      </c>
      <c r="I44" s="217" t="s">
        <v>2562</v>
      </c>
      <c r="J44" s="235">
        <v>0</v>
      </c>
      <c r="K44" s="235" t="s">
        <v>1172</v>
      </c>
    </row>
    <row r="45" spans="2:11" ht="28.5" x14ac:dyDescent="0.25">
      <c r="B45" s="239"/>
      <c r="C45" s="239"/>
      <c r="D45" s="239"/>
      <c r="E45" s="239"/>
      <c r="F45" s="339" t="s">
        <v>1487</v>
      </c>
      <c r="G45" s="233" t="s">
        <v>2098</v>
      </c>
      <c r="H45" s="233" t="s">
        <v>2645</v>
      </c>
      <c r="I45" s="217" t="s">
        <v>2563</v>
      </c>
      <c r="J45" s="323">
        <v>332700000</v>
      </c>
      <c r="K45" s="235" t="s">
        <v>1172</v>
      </c>
    </row>
    <row r="46" spans="2:11" ht="28.5" x14ac:dyDescent="0.25">
      <c r="B46" s="239"/>
      <c r="C46" s="239"/>
      <c r="D46" s="239"/>
      <c r="E46" s="239"/>
      <c r="F46" s="233" t="s">
        <v>1487</v>
      </c>
      <c r="G46" s="233" t="s">
        <v>2098</v>
      </c>
      <c r="H46" s="233" t="s">
        <v>2646</v>
      </c>
      <c r="I46" s="217" t="s">
        <v>2563</v>
      </c>
      <c r="J46" s="235">
        <v>0</v>
      </c>
      <c r="K46" s="235" t="s">
        <v>1172</v>
      </c>
    </row>
    <row r="47" spans="2:11" x14ac:dyDescent="0.25">
      <c r="B47" s="239"/>
      <c r="C47" s="239"/>
      <c r="D47" s="239"/>
      <c r="E47" s="239"/>
      <c r="F47" s="233" t="s">
        <v>1531</v>
      </c>
      <c r="G47" s="233" t="s">
        <v>2098</v>
      </c>
      <c r="H47" s="233" t="s">
        <v>2647</v>
      </c>
      <c r="I47" s="217" t="s">
        <v>2568</v>
      </c>
      <c r="J47" s="323">
        <v>8173375</v>
      </c>
      <c r="K47" s="235" t="s">
        <v>1172</v>
      </c>
    </row>
    <row r="48" spans="2:11" x14ac:dyDescent="0.25">
      <c r="B48" s="239"/>
      <c r="C48" s="239"/>
      <c r="D48" s="239"/>
      <c r="E48" s="239"/>
      <c r="F48" s="233" t="s">
        <v>1531</v>
      </c>
      <c r="G48" s="233" t="s">
        <v>2098</v>
      </c>
      <c r="H48" s="233" t="s">
        <v>2648</v>
      </c>
      <c r="I48" s="217" t="s">
        <v>2568</v>
      </c>
      <c r="J48" s="235">
        <v>418275</v>
      </c>
      <c r="K48" s="235" t="s">
        <v>1172</v>
      </c>
    </row>
    <row r="49" spans="2:11" x14ac:dyDescent="0.25">
      <c r="B49" s="239"/>
      <c r="C49" s="239"/>
      <c r="D49" s="239"/>
      <c r="E49" s="239"/>
      <c r="F49" s="233" t="s">
        <v>1421</v>
      </c>
      <c r="G49" s="233" t="s">
        <v>2098</v>
      </c>
      <c r="H49" s="233" t="s">
        <v>2651</v>
      </c>
      <c r="I49" s="217" t="s">
        <v>2565</v>
      </c>
      <c r="J49" s="323">
        <v>0</v>
      </c>
      <c r="K49" s="235" t="s">
        <v>1172</v>
      </c>
    </row>
    <row r="50" spans="2:11" x14ac:dyDescent="0.25">
      <c r="B50" s="239"/>
      <c r="C50" s="239"/>
      <c r="D50" s="239"/>
      <c r="E50" s="239"/>
      <c r="F50" s="233" t="s">
        <v>1391</v>
      </c>
      <c r="G50" s="233" t="s">
        <v>2098</v>
      </c>
      <c r="H50" s="233" t="s">
        <v>2653</v>
      </c>
      <c r="I50" s="217" t="s">
        <v>2565</v>
      </c>
      <c r="J50" s="235">
        <v>0</v>
      </c>
      <c r="K50" s="235" t="s">
        <v>1172</v>
      </c>
    </row>
    <row r="51" spans="2:11" x14ac:dyDescent="0.25">
      <c r="B51" s="239"/>
      <c r="C51" s="239"/>
      <c r="D51" s="239"/>
      <c r="E51" s="239"/>
      <c r="F51" s="233" t="s">
        <v>1424</v>
      </c>
      <c r="G51" s="233" t="s">
        <v>1512</v>
      </c>
      <c r="H51" s="233" t="s">
        <v>2655</v>
      </c>
      <c r="I51" s="217" t="s">
        <v>2566</v>
      </c>
      <c r="J51" s="323">
        <v>82600</v>
      </c>
      <c r="K51" s="235" t="s">
        <v>1172</v>
      </c>
    </row>
    <row r="52" spans="2:11" s="334" customFormat="1" ht="43.5" thickBot="1" x14ac:dyDescent="0.3">
      <c r="B52" s="331"/>
      <c r="C52" s="331"/>
      <c r="D52" s="331"/>
      <c r="E52" s="331"/>
      <c r="F52" s="332" t="s">
        <v>1395</v>
      </c>
      <c r="G52" s="332" t="s">
        <v>2098</v>
      </c>
      <c r="H52" s="332" t="s">
        <v>2657</v>
      </c>
      <c r="I52" s="332" t="s">
        <v>2670</v>
      </c>
      <c r="J52" s="333">
        <v>0</v>
      </c>
      <c r="K52" s="333" t="s">
        <v>1172</v>
      </c>
    </row>
    <row r="53" spans="2:11" ht="17.25" thickBot="1" x14ac:dyDescent="0.35">
      <c r="I53" s="240" t="s">
        <v>2353</v>
      </c>
      <c r="J53" s="241">
        <f>SUMIF(Government_revenues_table[Devise],"USD",Government_revenues_table[Valeur des revenus])+(IFERROR(SUMIF(Government_revenues_table[Devise],"&lt;&gt;USD",Government_revenues_table[Valeur des revenus])/'Partie 1 - Présentation'!$E$51,0))</f>
        <v>21699626.637480713</v>
      </c>
      <c r="K53" s="242" t="s">
        <v>1172</v>
      </c>
    </row>
    <row r="54" spans="2:11" x14ac:dyDescent="0.25">
      <c r="J54" s="243"/>
      <c r="K54" s="243"/>
    </row>
    <row r="59" spans="2:11" ht="24" x14ac:dyDescent="0.25">
      <c r="F59" s="244" t="s">
        <v>2354</v>
      </c>
      <c r="G59" s="229"/>
      <c r="H59" s="229"/>
      <c r="I59" s="229"/>
      <c r="J59" s="229"/>
      <c r="K59" s="229"/>
    </row>
    <row r="60" spans="2:11" x14ac:dyDescent="0.25">
      <c r="F60" s="245" t="s">
        <v>2076</v>
      </c>
      <c r="G60" s="246"/>
      <c r="H60" s="246"/>
      <c r="I60" s="246"/>
      <c r="J60" s="247"/>
      <c r="K60" s="247"/>
    </row>
    <row r="61" spans="2:11" x14ac:dyDescent="0.25">
      <c r="F61" s="245"/>
      <c r="G61" s="246"/>
      <c r="H61" s="246"/>
      <c r="I61" s="246"/>
      <c r="J61" s="247"/>
      <c r="K61" s="247"/>
    </row>
    <row r="62" spans="2:11" x14ac:dyDescent="0.25">
      <c r="F62" s="245"/>
      <c r="G62" s="246"/>
      <c r="H62" s="246"/>
      <c r="I62" s="246"/>
      <c r="J62" s="247"/>
      <c r="K62" s="247"/>
    </row>
    <row r="63" spans="2:11" ht="33" customHeight="1" x14ac:dyDescent="0.25">
      <c r="F63" s="245" t="s">
        <v>2355</v>
      </c>
      <c r="G63" s="386" t="s">
        <v>2688</v>
      </c>
      <c r="H63" s="386"/>
      <c r="I63" s="386"/>
      <c r="J63" s="386"/>
      <c r="K63" s="386"/>
    </row>
    <row r="64" spans="2:11" x14ac:dyDescent="0.25">
      <c r="F64" s="245"/>
      <c r="G64" s="246"/>
      <c r="H64" s="246"/>
      <c r="I64" s="246"/>
      <c r="J64" s="247"/>
      <c r="K64" s="247"/>
    </row>
    <row r="65" spans="6:14" x14ac:dyDescent="0.25">
      <c r="F65" s="245"/>
      <c r="G65" s="248" t="s">
        <v>1467</v>
      </c>
      <c r="H65" s="248" t="s">
        <v>1352</v>
      </c>
      <c r="I65" s="248" t="s">
        <v>1409</v>
      </c>
      <c r="J65" s="249" t="s">
        <v>1353</v>
      </c>
      <c r="K65" s="250" t="s">
        <v>970</v>
      </c>
    </row>
    <row r="66" spans="6:14" x14ac:dyDescent="0.25">
      <c r="F66" s="245"/>
      <c r="G66" s="319" t="s">
        <v>2350</v>
      </c>
      <c r="H66" s="251" t="s">
        <v>2629</v>
      </c>
      <c r="I66" s="251" t="s">
        <v>2561</v>
      </c>
      <c r="J66" s="252">
        <v>496576326</v>
      </c>
      <c r="K66" s="247" t="s">
        <v>1172</v>
      </c>
    </row>
    <row r="67" spans="6:14" x14ac:dyDescent="0.25">
      <c r="F67" s="245"/>
      <c r="G67" s="319" t="s">
        <v>2350</v>
      </c>
      <c r="H67" s="319" t="s">
        <v>2630</v>
      </c>
      <c r="I67" s="319" t="s">
        <v>2561</v>
      </c>
      <c r="J67" s="247">
        <v>411813506</v>
      </c>
      <c r="K67" s="247" t="s">
        <v>1172</v>
      </c>
    </row>
    <row r="68" spans="6:14" x14ac:dyDescent="0.25">
      <c r="F68" s="245"/>
      <c r="G68" s="319" t="s">
        <v>2350</v>
      </c>
      <c r="H68" s="319" t="s">
        <v>2631</v>
      </c>
      <c r="I68" s="319" t="s">
        <v>2561</v>
      </c>
      <c r="J68" s="247">
        <v>30959202</v>
      </c>
      <c r="K68" s="247" t="s">
        <v>1172</v>
      </c>
    </row>
    <row r="69" spans="6:14" x14ac:dyDescent="0.25">
      <c r="F69" s="245"/>
      <c r="G69" s="319" t="s">
        <v>2350</v>
      </c>
      <c r="H69" s="319" t="s">
        <v>2649</v>
      </c>
      <c r="I69" s="319" t="s">
        <v>2565</v>
      </c>
      <c r="J69" s="247">
        <v>0</v>
      </c>
      <c r="K69" s="247" t="s">
        <v>1172</v>
      </c>
    </row>
    <row r="70" spans="6:14" x14ac:dyDescent="0.25">
      <c r="F70" s="245"/>
      <c r="G70" s="319" t="s">
        <v>2350</v>
      </c>
      <c r="H70" s="319" t="s">
        <v>2650</v>
      </c>
      <c r="I70" s="319" t="s">
        <v>2565</v>
      </c>
      <c r="J70" s="247">
        <v>0</v>
      </c>
      <c r="K70" s="247" t="s">
        <v>1172</v>
      </c>
    </row>
    <row r="71" spans="6:14" x14ac:dyDescent="0.25">
      <c r="F71" s="245"/>
      <c r="G71" s="319" t="s">
        <v>2350</v>
      </c>
      <c r="H71" s="319" t="s">
        <v>2652</v>
      </c>
      <c r="I71" s="319" t="s">
        <v>2565</v>
      </c>
      <c r="J71" s="247">
        <v>189783</v>
      </c>
      <c r="K71" s="247" t="s">
        <v>1172</v>
      </c>
    </row>
    <row r="72" spans="6:14" x14ac:dyDescent="0.25">
      <c r="F72" s="245"/>
      <c r="G72" s="319" t="s">
        <v>2350</v>
      </c>
      <c r="H72" s="319" t="s">
        <v>2654</v>
      </c>
      <c r="I72" s="319" t="s">
        <v>2565</v>
      </c>
      <c r="J72" s="247">
        <v>0</v>
      </c>
      <c r="K72" s="247" t="s">
        <v>1172</v>
      </c>
    </row>
    <row r="73" spans="6:14" x14ac:dyDescent="0.25">
      <c r="F73" s="245"/>
      <c r="G73" s="319" t="s">
        <v>2350</v>
      </c>
      <c r="H73" s="319" t="s">
        <v>2656</v>
      </c>
      <c r="I73" s="319" t="s">
        <v>2567</v>
      </c>
      <c r="J73" s="247">
        <v>1561220340</v>
      </c>
      <c r="K73" s="247" t="s">
        <v>1172</v>
      </c>
    </row>
    <row r="74" spans="6:14" ht="15" thickBot="1" x14ac:dyDescent="0.3">
      <c r="F74" s="245"/>
      <c r="G74" s="254" t="s">
        <v>2353</v>
      </c>
      <c r="H74" s="254"/>
      <c r="I74" s="254"/>
      <c r="J74" s="255">
        <f>SUM(J66:J73)</f>
        <v>2500759157</v>
      </c>
      <c r="K74" s="253" t="s">
        <v>1172</v>
      </c>
    </row>
    <row r="75" spans="6:14" ht="15" thickTop="1" x14ac:dyDescent="0.25">
      <c r="F75" s="245"/>
      <c r="G75" s="246"/>
      <c r="H75" s="246"/>
      <c r="I75" s="246"/>
      <c r="J75" s="247"/>
      <c r="K75" s="247"/>
    </row>
    <row r="76" spans="6:14" x14ac:dyDescent="0.25">
      <c r="F76" s="245"/>
      <c r="G76" s="320"/>
      <c r="H76" s="320"/>
      <c r="I76" s="320"/>
      <c r="J76" s="320"/>
      <c r="K76" s="320"/>
      <c r="L76" s="320"/>
      <c r="M76" s="320"/>
      <c r="N76" s="320"/>
    </row>
    <row r="77" spans="6:14" x14ac:dyDescent="0.25">
      <c r="F77" s="245" t="s">
        <v>2356</v>
      </c>
      <c r="G77" s="328" t="s">
        <v>2706</v>
      </c>
      <c r="H77" s="319"/>
      <c r="I77" s="319"/>
      <c r="J77" s="319"/>
      <c r="K77" s="319"/>
      <c r="L77" s="319"/>
      <c r="M77" s="319"/>
      <c r="N77" s="319"/>
    </row>
    <row r="78" spans="6:14" x14ac:dyDescent="0.25">
      <c r="F78" s="335"/>
      <c r="G78" s="248"/>
      <c r="H78" s="248" t="s">
        <v>2665</v>
      </c>
      <c r="I78" s="249" t="s">
        <v>2666</v>
      </c>
      <c r="J78" s="250" t="s">
        <v>970</v>
      </c>
      <c r="K78" s="319"/>
      <c r="L78" s="319"/>
      <c r="M78" s="319"/>
      <c r="N78" s="319"/>
    </row>
    <row r="79" spans="6:14" x14ac:dyDescent="0.25">
      <c r="F79" s="335"/>
      <c r="G79" s="335"/>
      <c r="H79" s="251" t="s">
        <v>2707</v>
      </c>
      <c r="I79" s="252">
        <v>14087291557</v>
      </c>
      <c r="J79" s="247" t="s">
        <v>1172</v>
      </c>
      <c r="K79" s="319"/>
      <c r="L79" s="319"/>
      <c r="M79" s="319"/>
      <c r="N79" s="319"/>
    </row>
    <row r="80" spans="6:14" x14ac:dyDescent="0.25">
      <c r="F80" s="335"/>
      <c r="G80" s="335"/>
      <c r="H80" s="251" t="s">
        <v>2708</v>
      </c>
      <c r="I80" s="252">
        <v>382612157</v>
      </c>
      <c r="J80" s="247" t="s">
        <v>1172</v>
      </c>
      <c r="K80" s="338"/>
      <c r="L80" s="338"/>
      <c r="M80" s="338"/>
      <c r="N80" s="338"/>
    </row>
    <row r="81" spans="2:14" ht="15" thickBot="1" x14ac:dyDescent="0.3">
      <c r="F81" s="335"/>
      <c r="G81" s="254" t="s">
        <v>2353</v>
      </c>
      <c r="H81" s="254"/>
      <c r="I81" s="340">
        <f>SUM(I79:I80)</f>
        <v>14469903714</v>
      </c>
      <c r="J81" s="253" t="s">
        <v>1172</v>
      </c>
      <c r="K81" s="319"/>
      <c r="L81" s="319"/>
      <c r="M81" s="319"/>
      <c r="N81" s="319"/>
    </row>
    <row r="82" spans="2:14" ht="15" thickTop="1" x14ac:dyDescent="0.25">
      <c r="F82" s="335"/>
      <c r="G82" s="319"/>
      <c r="H82" s="319"/>
      <c r="I82" s="338"/>
      <c r="J82" s="319"/>
      <c r="K82" s="319"/>
      <c r="L82" s="319"/>
      <c r="M82" s="319"/>
      <c r="N82" s="319"/>
    </row>
    <row r="83" spans="2:14" x14ac:dyDescent="0.25">
      <c r="F83" s="335"/>
      <c r="G83" s="319"/>
      <c r="H83" s="319"/>
      <c r="I83" s="319"/>
      <c r="J83" s="319"/>
      <c r="K83" s="319"/>
      <c r="L83" s="319"/>
      <c r="M83" s="319"/>
      <c r="N83" s="319"/>
    </row>
    <row r="84" spans="2:14" x14ac:dyDescent="0.25">
      <c r="F84" s="335"/>
      <c r="G84" s="319"/>
      <c r="H84" s="319"/>
      <c r="I84" s="319"/>
      <c r="J84" s="247"/>
      <c r="K84" s="319"/>
      <c r="L84" s="319"/>
      <c r="M84" s="319"/>
      <c r="N84" s="319"/>
    </row>
    <row r="85" spans="2:14" s="17" customFormat="1" ht="17.25" thickBot="1" x14ac:dyDescent="0.35">
      <c r="B85" s="368" t="s">
        <v>2163</v>
      </c>
      <c r="C85" s="368"/>
      <c r="D85" s="368"/>
      <c r="E85" s="368"/>
      <c r="F85" s="368"/>
      <c r="G85" s="368"/>
      <c r="H85" s="368"/>
      <c r="I85" s="368"/>
      <c r="J85" s="368"/>
      <c r="K85" s="368"/>
      <c r="L85" s="368"/>
      <c r="M85" s="368"/>
      <c r="N85" s="368"/>
    </row>
    <row r="86" spans="2:14" s="17" customFormat="1" ht="17.25" thickBot="1" x14ac:dyDescent="0.35">
      <c r="B86" s="370" t="s">
        <v>2164</v>
      </c>
      <c r="C86" s="370"/>
      <c r="D86" s="370"/>
      <c r="E86" s="370"/>
      <c r="F86" s="370"/>
      <c r="G86" s="370"/>
      <c r="H86" s="370"/>
      <c r="I86" s="370"/>
      <c r="J86" s="370"/>
      <c r="K86" s="370"/>
      <c r="L86" s="370"/>
      <c r="M86" s="370"/>
      <c r="N86" s="370"/>
    </row>
    <row r="87" spans="2:14" s="17" customFormat="1" ht="17.25" thickBot="1" x14ac:dyDescent="0.35">
      <c r="B87" s="375" t="s">
        <v>2165</v>
      </c>
      <c r="C87" s="375"/>
      <c r="D87" s="375"/>
      <c r="E87" s="375"/>
      <c r="F87" s="375"/>
      <c r="G87" s="375"/>
      <c r="H87" s="375"/>
      <c r="I87" s="375"/>
      <c r="J87" s="375"/>
      <c r="K87" s="375"/>
      <c r="L87" s="375"/>
      <c r="M87" s="375"/>
      <c r="N87" s="375"/>
    </row>
    <row r="88" spans="2:14" s="17" customFormat="1" ht="16.5" x14ac:dyDescent="0.3">
      <c r="B88" s="376" t="s">
        <v>2166</v>
      </c>
      <c r="C88" s="376"/>
      <c r="D88" s="376"/>
      <c r="E88" s="376"/>
      <c r="F88" s="376"/>
      <c r="G88" s="376"/>
      <c r="H88" s="376"/>
      <c r="I88" s="376"/>
      <c r="J88" s="376"/>
      <c r="K88" s="376"/>
      <c r="L88" s="376"/>
      <c r="M88" s="376"/>
      <c r="N88" s="376"/>
    </row>
    <row r="89" spans="2:14" s="71" customFormat="1" ht="17.25" thickBot="1" x14ac:dyDescent="0.3">
      <c r="B89" s="62"/>
      <c r="C89" s="62"/>
      <c r="D89" s="62"/>
      <c r="E89" s="62"/>
      <c r="F89" s="62"/>
      <c r="G89" s="62"/>
    </row>
    <row r="90" spans="2:14" ht="19.5" x14ac:dyDescent="0.25">
      <c r="F90" s="204" t="s">
        <v>2220</v>
      </c>
      <c r="G90" s="17"/>
      <c r="H90" s="219"/>
      <c r="I90" s="17"/>
      <c r="J90" s="219"/>
      <c r="K90" s="219"/>
    </row>
    <row r="91" spans="2:14" ht="16.5" x14ac:dyDescent="0.25">
      <c r="F91" s="346" t="s">
        <v>2364</v>
      </c>
      <c r="G91" s="346"/>
      <c r="H91" s="346"/>
      <c r="I91" s="17"/>
    </row>
    <row r="194" spans="6:6" x14ac:dyDescent="0.25">
      <c r="F194" s="217" t="s">
        <v>2561</v>
      </c>
    </row>
    <row r="195" spans="6:6" x14ac:dyDescent="0.25">
      <c r="F195" s="217" t="s">
        <v>2561</v>
      </c>
    </row>
  </sheetData>
  <sheetProtection insertRows="0"/>
  <protectedRanges>
    <protectedRange algorithmName="SHA-512" hashValue="19r0bVvPR7yZA0UiYij7Tv1CBk3noIABvFePbLhCJ4nk3L6A+Fy+RdPPS3STf+a52x4pG2PQK4FAkXK9epnlIA==" saltValue="gQC4yrLvnbJqxYZ0KSEoZA==" spinCount="100000" sqref="F22:G52 I22:K52" name="Government revenues"/>
    <protectedRange algorithmName="SHA-512" hashValue="19r0bVvPR7yZA0UiYij7Tv1CBk3noIABvFePbLhCJ4nk3L6A+Fy+RdPPS3STf+a52x4pG2PQK4FAkXK9epnlIA==" saltValue="gQC4yrLvnbJqxYZ0KSEoZA==" spinCount="100000" sqref="K53" name="Government revenues_2"/>
  </protectedRanges>
  <mergeCells count="23">
    <mergeCell ref="G63:K63"/>
    <mergeCell ref="F15:J15"/>
    <mergeCell ref="M22:N26"/>
    <mergeCell ref="F20:J20"/>
    <mergeCell ref="M10:N14"/>
    <mergeCell ref="F16:N16"/>
    <mergeCell ref="F13:J13"/>
    <mergeCell ref="F14:J14"/>
    <mergeCell ref="P31:U31"/>
    <mergeCell ref="M19:N19"/>
    <mergeCell ref="M27:N27"/>
    <mergeCell ref="M28:N28"/>
    <mergeCell ref="M21:N21"/>
    <mergeCell ref="F9:J9"/>
    <mergeCell ref="M9:N9"/>
    <mergeCell ref="F10:J10"/>
    <mergeCell ref="F11:J11"/>
    <mergeCell ref="F12:J12"/>
    <mergeCell ref="F91:H91"/>
    <mergeCell ref="B85:N85"/>
    <mergeCell ref="B86:N86"/>
    <mergeCell ref="B87:N87"/>
    <mergeCell ref="B88:N88"/>
  </mergeCells>
  <dataValidations count="12">
    <dataValidation type="whole" allowBlank="1" showInputMessage="1" showErrorMessage="1" errorTitle="Veuillez ne pas modifier" error="Veuillez ne pas modifier ces cellules" sqref="F90:H90 I90:N91 F78:F84 G79:G80 F76" xr:uid="{FCA6884C-D84E-46B1-BC99-F2A599AD31FD}">
      <formula1>10000</formula1>
      <formula2>50000</formula2>
    </dataValidation>
    <dataValidation type="textLength" allowBlank="1" showInputMessage="1" showErrorMessage="1" errorTitle="Veuillez ne pas modifier" error="Veuillez ne pas modifier ces cellules" sqref="F59:K60 G21:H21 G18:K18 J20:J21" xr:uid="{858403C6-6CF3-4330-8FAE-A0880B43D812}">
      <formula1>10000</formula1>
      <formula2>50000</formula2>
    </dataValidation>
    <dataValidation type="list" showDropDown="1" showInputMessage="1" showErrorMessage="1" errorTitle="Veuillez ne pas modifier" error="Veuillez ne pas modifier ces cellules" sqref="M29:N29" xr:uid="{CC20AE7C-DA66-44D4-AA91-08155DBFF97A}">
      <formula1>"#ERROR!"</formula1>
    </dataValidation>
    <dataValidation allowBlank="1" showInputMessage="1" showErrorMessage="1" errorTitle="Veuillez ne pas modifier" error="Veuillez ne pas modifier ces cellules" sqref="I21 F91:H91" xr:uid="{21CBFACE-2704-4133-972F-EF1DBA32DD01}"/>
    <dataValidation type="whole" errorStyle="warning" allowBlank="1" showInputMessage="1" showErrorMessage="1" errorTitle="Veuillez ne pas remplir" error="Ces cellules seront complétées automatiquement" sqref="J53" xr:uid="{5FDA2C22-6698-4092-A24B-A634F149817D}">
      <formula1>44444</formula1>
      <formula2>44445</formula2>
    </dataValidation>
    <dataValidation type="whole" allowBlank="1" showInputMessage="1" showErrorMessage="1" errorTitle="Veuillez ne pas modifier" error="Veuillez ne pas modifier ces cellules" sqref="F18 F21 M22:N28 B85:B88 F20:K20" xr:uid="{2B33D4D6-72DD-4030-8D04-46CC2022EF8B}">
      <formula1>444</formula1>
      <formula2>445</formula2>
    </dataValidation>
    <dataValidation type="decimal" allowBlank="1" showInputMessage="1" showErrorMessage="1" errorTitle="Veuillez ne pas modifier" error="Veuillez ne pas modifier ces cellules" sqref="B89:G89" xr:uid="{E200F538-697C-4C9A-90D1-69BEF7C8E1CF}">
      <formula1>10000</formula1>
      <formula2>500000</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2" xr:uid="{8DE4F693-69E2-42F7-86CA-588D29D470C2}">
      <formula1>0</formula1>
    </dataValidation>
    <dataValidation type="list" allowBlank="1" showInputMessage="1" showErrorMessage="1" sqref="F22:F52"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2" xr:uid="{412A52AC-399A-488E-8D1B-3A21DC78B086}"/>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87:G87" r:id="rId5" display="Pour la version la plus récente des modèles de données résumées, consultez https://eiti.org/fr/document/modele-donnees-resumees-itie" xr:uid="{59A1968A-B6B9-4C95-AB4B-10DEE6914D53}"/>
    <hyperlink ref="B86:G86" r:id="rId6" display="Vous voulez en savoir plus sur votre pays ? Vérifiez si votre pays met en œuvre la Norme ITIE en visitant https://eiti.org/countries" xr:uid="{274401AA-35F5-454A-A6FF-6CA674E2F027}"/>
    <hyperlink ref="B88:G88" r:id="rId7" display="Give us your feedback or report a conflict in the data! Write to us at  data@eiti.org" xr:uid="{5BDFDDE6-5505-4327-9496-85D947F7C00D}"/>
    <hyperlink ref="M28:N28" r:id="rId8" display="or, https://www.imf.org/external/np/sta/gfsm/" xr:uid="{00000000-0004-0000-0400-000004000000}"/>
    <hyperlink ref="M27:N27" r:id="rId9" display="Pour plus d’orientations, visitez la page https://eiti.org/fr/document/modele-donnees-resumees-itie" xr:uid="{00000000-0004-0000-0400-000005000000}"/>
    <hyperlink ref="M19:N19" r:id="rId10" location="r5-1" display="Exigence ITIE 5.1.b: Classification des revenus" xr:uid="{F4C2D2C7-20B3-46BF-80DB-5C45A80E9FC9}"/>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5">
        <x14:dataValidation type="list" allowBlank="1" showInputMessage="1" showErrorMessage="1" xr:uid="{0DA05D4C-2892-4A24-B9AE-E100653ED7C7}">
          <x14:formula1>
            <xm:f>Listes!$I$11:$I$168</xm:f>
          </x14:formula1>
          <xm:sqref>K53 K66:K74 J79:J81</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I22:I52</xm:sqref>
        </x14:dataValidation>
        <x14:dataValidation type="list" allowBlank="1" showInputMessage="1" showErrorMessage="1" xr:uid="{FBFDEC11-9487-46A2-B4C5-3404468A80F5}">
          <x14:formula1>
            <xm:f>'C:\Users\kr65\Downloads\SD\2.0\[Summary Data 2.0 data validation french translation.xlsm]Lists'!#REF!</xm:f>
          </x14:formula1>
          <xm:sqref>B22:E52</xm:sqref>
        </x14:dataValidation>
        <x14:dataValidation type="list" allowBlank="1" showInputMessage="1" showErrorMessage="1" promptTitle="Veuillez sélectionner le secteur" prompt="Veuillez sélectionner le secteur parmi la liste" xr:uid="{67A07785-E727-4FD4-AE16-5628BF5937F8}">
          <x14:formula1>
            <xm:f>Listes!$AA$3:$AA$9</xm:f>
          </x14:formula1>
          <xm:sqref>G22:G52</xm:sqref>
        </x14:dataValidation>
        <x14:dataValidation type="list" operator="greaterThanOrEqual" allowBlank="1" showInputMessage="1" showErrorMessage="1" errorTitle="Nombre" error="Veuillez saisir uniquement des chiffres dans cette cellule. " xr:uid="{274232CA-220C-40CF-A26A-1AA9E8D93612}">
          <x14:formula1>
            <xm:f>Listes!$I$11:$I$168</xm:f>
          </x14:formula1>
          <xm:sqref>K22:K52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273"/>
  <sheetViews>
    <sheetView showGridLines="0" tabSelected="1" topLeftCell="D149" zoomScale="80" zoomScaleNormal="80" workbookViewId="0">
      <selection activeCell="E260" sqref="E260"/>
    </sheetView>
  </sheetViews>
  <sheetFormatPr defaultColWidth="9.140625" defaultRowHeight="14.25" x14ac:dyDescent="0.25"/>
  <cols>
    <col min="1" max="1" width="3.85546875" style="217" customWidth="1"/>
    <col min="2" max="2" width="10.42578125" style="217" hidden="1" customWidth="1"/>
    <col min="3" max="3" width="50.42578125" style="217" customWidth="1"/>
    <col min="4" max="4" width="61.28515625" style="217" bestFit="1" customWidth="1"/>
    <col min="5" max="5" width="49.7109375" style="217" customWidth="1"/>
    <col min="6" max="6" width="52.28515625" style="217" bestFit="1" customWidth="1"/>
    <col min="7" max="7" width="23.5703125" style="217" customWidth="1"/>
    <col min="8" max="8" width="25.42578125" style="217" customWidth="1"/>
    <col min="9" max="9" width="20" style="217" customWidth="1"/>
    <col min="10" max="10" width="23" style="217" customWidth="1"/>
    <col min="11" max="11" width="27.5703125" style="217" customWidth="1"/>
    <col min="12" max="12" width="20" style="217" customWidth="1"/>
    <col min="13" max="13" width="9.140625" style="217"/>
    <col min="14" max="14" width="15.140625" style="217" customWidth="1"/>
    <col min="15" max="16" width="9.140625" style="217"/>
    <col min="17" max="33" width="15.85546875" style="232" customWidth="1"/>
    <col min="34" max="16384" width="9.140625" style="217"/>
  </cols>
  <sheetData>
    <row r="1" spans="3:12" hidden="1" x14ac:dyDescent="0.25"/>
    <row r="2" spans="3:12" ht="16.5" hidden="1" x14ac:dyDescent="0.25">
      <c r="C2" s="17"/>
      <c r="D2" s="17"/>
      <c r="E2" s="17"/>
      <c r="F2" s="17"/>
      <c r="G2" s="17"/>
      <c r="H2" s="17"/>
    </row>
    <row r="3" spans="3:12" ht="16.5" hidden="1" x14ac:dyDescent="0.25">
      <c r="C3" s="18"/>
      <c r="D3" s="17"/>
      <c r="E3" s="18"/>
      <c r="F3" s="17"/>
      <c r="G3" s="18"/>
      <c r="H3" s="17"/>
    </row>
    <row r="4" spans="3:12" ht="16.5" hidden="1" x14ac:dyDescent="0.25">
      <c r="C4" s="18"/>
      <c r="D4" s="17"/>
      <c r="E4" s="18"/>
      <c r="F4" s="17"/>
      <c r="G4" s="18"/>
      <c r="H4" s="17"/>
      <c r="K4" s="19" t="s">
        <v>2173</v>
      </c>
    </row>
    <row r="5" spans="3:12" ht="16.5" hidden="1" x14ac:dyDescent="0.25">
      <c r="C5" s="18"/>
      <c r="D5" s="17"/>
      <c r="E5" s="18"/>
      <c r="F5" s="17"/>
      <c r="G5" s="18"/>
      <c r="H5" s="17"/>
      <c r="K5" s="19" t="str">
        <f>Introduction!G4</f>
        <v>AAAA-MM-JJ</v>
      </c>
    </row>
    <row r="6" spans="3:12" ht="16.5" hidden="1" x14ac:dyDescent="0.25">
      <c r="C6" s="17"/>
      <c r="D6" s="17"/>
      <c r="E6" s="17"/>
      <c r="F6" s="17"/>
      <c r="G6" s="17"/>
      <c r="H6" s="17"/>
    </row>
    <row r="7" spans="3:12" ht="16.5" hidden="1" x14ac:dyDescent="0.25">
      <c r="C7" s="17"/>
      <c r="D7" s="17"/>
      <c r="E7" s="17"/>
      <c r="F7" s="17"/>
      <c r="G7" s="17"/>
      <c r="H7" s="17"/>
      <c r="I7" s="232"/>
      <c r="J7" s="232"/>
      <c r="K7" s="232"/>
    </row>
    <row r="8" spans="3:12" x14ac:dyDescent="0.25">
      <c r="C8" s="232"/>
      <c r="D8" s="232"/>
      <c r="E8" s="232"/>
      <c r="F8" s="232"/>
      <c r="G8" s="232"/>
      <c r="H8" s="232"/>
      <c r="I8" s="232"/>
      <c r="J8" s="232"/>
      <c r="K8" s="232"/>
    </row>
    <row r="9" spans="3:12" ht="36.75" customHeight="1" x14ac:dyDescent="0.25">
      <c r="C9" s="21" t="s">
        <v>2357</v>
      </c>
      <c r="D9" s="256"/>
      <c r="E9" s="256"/>
      <c r="F9" s="257"/>
      <c r="G9" s="256"/>
      <c r="H9" s="256"/>
      <c r="I9" s="256"/>
      <c r="J9" s="256"/>
      <c r="K9" s="256"/>
      <c r="L9" s="258"/>
    </row>
    <row r="10" spans="3:12" ht="21" customHeight="1" x14ac:dyDescent="0.25">
      <c r="C10" s="377" t="s">
        <v>2174</v>
      </c>
      <c r="D10" s="377"/>
      <c r="E10" s="377"/>
      <c r="F10" s="377"/>
      <c r="G10" s="220"/>
      <c r="H10" s="220"/>
      <c r="I10" s="259"/>
      <c r="J10" s="220"/>
      <c r="K10" s="220"/>
      <c r="L10" s="220"/>
    </row>
    <row r="11" spans="3:12" ht="15.6" customHeight="1" x14ac:dyDescent="0.25">
      <c r="C11" s="393" t="s">
        <v>2358</v>
      </c>
      <c r="D11" s="393"/>
      <c r="E11" s="393"/>
      <c r="F11" s="393"/>
      <c r="G11" s="393"/>
      <c r="H11" s="260"/>
      <c r="I11" s="397"/>
      <c r="J11" s="397"/>
      <c r="K11" s="397"/>
      <c r="L11" s="258"/>
    </row>
    <row r="12" spans="3:12" ht="15.6" customHeight="1" x14ac:dyDescent="0.25">
      <c r="C12" s="393" t="s">
        <v>2359</v>
      </c>
      <c r="D12" s="393"/>
      <c r="E12" s="393"/>
      <c r="F12" s="393"/>
      <c r="G12" s="393"/>
      <c r="H12" s="260"/>
      <c r="I12" s="397"/>
      <c r="J12" s="397"/>
      <c r="K12" s="397"/>
      <c r="L12" s="258"/>
    </row>
    <row r="13" spans="3:12" ht="15.6" customHeight="1" x14ac:dyDescent="0.25">
      <c r="C13" s="393" t="s">
        <v>2360</v>
      </c>
      <c r="D13" s="393"/>
      <c r="E13" s="393"/>
      <c r="F13" s="393"/>
      <c r="G13" s="393"/>
      <c r="H13" s="260"/>
      <c r="I13" s="397"/>
      <c r="J13" s="397"/>
      <c r="K13" s="397"/>
      <c r="L13" s="258"/>
    </row>
    <row r="14" spans="3:12" ht="15.6" customHeight="1" x14ac:dyDescent="0.25">
      <c r="C14" s="393" t="s">
        <v>2361</v>
      </c>
      <c r="D14" s="393"/>
      <c r="E14" s="393"/>
      <c r="F14" s="393"/>
      <c r="G14" s="393"/>
      <c r="H14" s="260"/>
      <c r="I14" s="397"/>
      <c r="J14" s="397"/>
      <c r="K14" s="397"/>
      <c r="L14" s="258"/>
    </row>
    <row r="15" spans="3:12" ht="30" customHeight="1" x14ac:dyDescent="0.25">
      <c r="C15" s="393" t="s">
        <v>2362</v>
      </c>
      <c r="D15" s="393"/>
      <c r="E15" s="393"/>
      <c r="F15" s="393"/>
      <c r="G15" s="393"/>
      <c r="H15" s="260"/>
      <c r="I15" s="397"/>
      <c r="J15" s="397"/>
      <c r="K15" s="397"/>
      <c r="L15" s="258"/>
    </row>
    <row r="16" spans="3:12" ht="16.5" x14ac:dyDescent="0.3">
      <c r="C16" s="367" t="s">
        <v>2326</v>
      </c>
      <c r="D16" s="367"/>
      <c r="E16" s="367"/>
      <c r="F16" s="367"/>
      <c r="G16" s="367"/>
      <c r="H16" s="367"/>
      <c r="I16" s="367"/>
      <c r="J16" s="367"/>
      <c r="K16" s="367"/>
      <c r="L16" s="258"/>
    </row>
    <row r="18" spans="2:34" ht="24" x14ac:dyDescent="0.25">
      <c r="C18" s="394" t="s">
        <v>2363</v>
      </c>
      <c r="D18" s="394"/>
      <c r="E18" s="394"/>
      <c r="F18" s="394"/>
      <c r="G18" s="394"/>
      <c r="H18" s="394"/>
      <c r="I18" s="394"/>
      <c r="J18" s="394"/>
      <c r="K18" s="394"/>
    </row>
    <row r="19" spans="2:34" ht="14.25" customHeight="1" x14ac:dyDescent="0.25"/>
    <row r="20" spans="2:34" x14ac:dyDescent="0.25">
      <c r="C20" s="395" t="s">
        <v>2522</v>
      </c>
      <c r="D20" s="395"/>
      <c r="E20" s="395"/>
      <c r="F20" s="395"/>
      <c r="G20" s="395"/>
      <c r="H20" s="395"/>
      <c r="I20" s="395"/>
      <c r="J20" s="395"/>
      <c r="K20" s="396"/>
      <c r="L20" s="301"/>
      <c r="M20" s="301"/>
      <c r="N20" s="301"/>
    </row>
    <row r="21" spans="2:34" x14ac:dyDescent="0.25">
      <c r="B21" s="217" t="s">
        <v>1470</v>
      </c>
      <c r="C21" s="217" t="s">
        <v>1457</v>
      </c>
      <c r="D21" s="217" t="s">
        <v>1471</v>
      </c>
      <c r="E21" s="217" t="s">
        <v>1410</v>
      </c>
      <c r="F21" s="217" t="s">
        <v>1411</v>
      </c>
      <c r="G21" s="217" t="s">
        <v>1412</v>
      </c>
      <c r="H21" s="217" t="s">
        <v>1408</v>
      </c>
      <c r="I21" s="217" t="s">
        <v>1458</v>
      </c>
      <c r="J21" s="217" t="s">
        <v>1472</v>
      </c>
      <c r="K21" s="217" t="s">
        <v>2117</v>
      </c>
      <c r="L21" s="217" t="s">
        <v>2118</v>
      </c>
      <c r="M21" s="217" t="s">
        <v>2119</v>
      </c>
      <c r="N21" s="217" t="s">
        <v>1413</v>
      </c>
      <c r="Q21" s="217"/>
      <c r="AH21" s="232"/>
    </row>
    <row r="22" spans="2:34" x14ac:dyDescent="0.25">
      <c r="C22" s="217" t="s">
        <v>2569</v>
      </c>
      <c r="D22" s="217" t="s">
        <v>2561</v>
      </c>
      <c r="E22" s="217" t="s">
        <v>2626</v>
      </c>
      <c r="F22" s="217" t="s">
        <v>2525</v>
      </c>
      <c r="G22" s="217" t="s">
        <v>2525</v>
      </c>
      <c r="H22" s="217" t="s">
        <v>430</v>
      </c>
      <c r="I22" s="217" t="s">
        <v>1172</v>
      </c>
      <c r="J22" s="326">
        <v>50000</v>
      </c>
      <c r="K22" s="217" t="s">
        <v>1505</v>
      </c>
      <c r="L22" s="217" t="s">
        <v>1505</v>
      </c>
      <c r="M22" s="217" t="s">
        <v>1172</v>
      </c>
      <c r="Q22" s="217"/>
      <c r="AH22" s="232"/>
    </row>
    <row r="23" spans="2:34" x14ac:dyDescent="0.25">
      <c r="C23" s="327" t="s">
        <v>2569</v>
      </c>
      <c r="D23" s="217" t="s">
        <v>2561</v>
      </c>
      <c r="E23" s="217" t="s">
        <v>2636</v>
      </c>
      <c r="F23" s="217" t="s">
        <v>2525</v>
      </c>
      <c r="G23" s="217" t="s">
        <v>2525</v>
      </c>
      <c r="H23" s="217" t="s">
        <v>430</v>
      </c>
      <c r="I23" s="217" t="s">
        <v>1172</v>
      </c>
      <c r="J23" s="326">
        <v>16832</v>
      </c>
      <c r="K23" s="217" t="s">
        <v>1505</v>
      </c>
      <c r="L23" s="217" t="s">
        <v>1505</v>
      </c>
      <c r="M23" s="217" t="s">
        <v>1172</v>
      </c>
      <c r="Q23" s="217"/>
      <c r="AH23" s="232"/>
    </row>
    <row r="24" spans="2:34" x14ac:dyDescent="0.25">
      <c r="C24" s="217" t="s">
        <v>2569</v>
      </c>
      <c r="D24" s="217" t="s">
        <v>2561</v>
      </c>
      <c r="E24" s="217" t="s">
        <v>2638</v>
      </c>
      <c r="F24" s="217" t="s">
        <v>2525</v>
      </c>
      <c r="G24" s="217" t="s">
        <v>2525</v>
      </c>
      <c r="H24" s="217" t="s">
        <v>430</v>
      </c>
      <c r="I24" s="217" t="s">
        <v>1172</v>
      </c>
      <c r="J24" s="326">
        <v>220000</v>
      </c>
      <c r="K24" s="217" t="s">
        <v>1505</v>
      </c>
      <c r="L24" s="217" t="s">
        <v>1505</v>
      </c>
      <c r="M24" s="217" t="s">
        <v>1172</v>
      </c>
      <c r="Q24" s="217"/>
      <c r="AH24" s="232"/>
    </row>
    <row r="25" spans="2:34" x14ac:dyDescent="0.25">
      <c r="C25" s="327" t="s">
        <v>2569</v>
      </c>
      <c r="D25" s="217" t="s">
        <v>2561</v>
      </c>
      <c r="E25" s="217" t="s">
        <v>2640</v>
      </c>
      <c r="F25" s="217" t="s">
        <v>2525</v>
      </c>
      <c r="G25" s="217" t="s">
        <v>2525</v>
      </c>
      <c r="H25" s="217" t="s">
        <v>430</v>
      </c>
      <c r="I25" s="217" t="s">
        <v>1172</v>
      </c>
      <c r="J25" s="326">
        <v>1100000</v>
      </c>
      <c r="K25" s="217" t="s">
        <v>1505</v>
      </c>
      <c r="L25" s="217" t="s">
        <v>1505</v>
      </c>
      <c r="M25" s="217" t="s">
        <v>1172</v>
      </c>
      <c r="Q25" s="217"/>
      <c r="AH25" s="232"/>
    </row>
    <row r="26" spans="2:34" x14ac:dyDescent="0.25">
      <c r="C26" s="217" t="s">
        <v>2570</v>
      </c>
      <c r="D26" s="217" t="s">
        <v>2561</v>
      </c>
      <c r="E26" s="217" t="s">
        <v>2638</v>
      </c>
      <c r="F26" s="217" t="s">
        <v>2525</v>
      </c>
      <c r="G26" s="217" t="s">
        <v>2525</v>
      </c>
      <c r="H26" s="217" t="s">
        <v>430</v>
      </c>
      <c r="I26" s="217" t="s">
        <v>1172</v>
      </c>
      <c r="J26" s="326">
        <v>150000</v>
      </c>
      <c r="K26" s="217" t="s">
        <v>1505</v>
      </c>
      <c r="L26" s="217" t="s">
        <v>1505</v>
      </c>
      <c r="M26" s="217" t="s">
        <v>1172</v>
      </c>
      <c r="Q26" s="217"/>
      <c r="AH26" s="232"/>
    </row>
    <row r="27" spans="2:34" x14ac:dyDescent="0.25">
      <c r="B27" s="217" t="str">
        <f>VLOOKUP(C27,Companies[],3,FALSE)</f>
        <v>Minier</v>
      </c>
      <c r="C27" s="327" t="s">
        <v>2570</v>
      </c>
      <c r="D27" s="217" t="s">
        <v>2562</v>
      </c>
      <c r="E27" s="233" t="s">
        <v>2641</v>
      </c>
      <c r="F27" s="217" t="s">
        <v>2525</v>
      </c>
      <c r="G27" s="217" t="s">
        <v>2525</v>
      </c>
      <c r="H27" s="217" t="s">
        <v>430</v>
      </c>
      <c r="I27" s="217" t="s">
        <v>1172</v>
      </c>
      <c r="J27" s="261">
        <v>197821</v>
      </c>
      <c r="K27" s="217" t="s">
        <v>1505</v>
      </c>
      <c r="L27" s="217" t="s">
        <v>1505</v>
      </c>
      <c r="M27" s="217" t="s">
        <v>1172</v>
      </c>
      <c r="Q27" s="217"/>
      <c r="AH27" s="232"/>
    </row>
    <row r="28" spans="2:34" x14ac:dyDescent="0.25">
      <c r="B28" s="217" t="str">
        <f>VLOOKUP(C28,Companies[],3,FALSE)</f>
        <v>Minier</v>
      </c>
      <c r="C28" s="217" t="s">
        <v>2570</v>
      </c>
      <c r="D28" s="217" t="s">
        <v>2562</v>
      </c>
      <c r="E28" s="217" t="s">
        <v>2642</v>
      </c>
      <c r="F28" s="217" t="s">
        <v>2525</v>
      </c>
      <c r="G28" s="217" t="s">
        <v>2525</v>
      </c>
      <c r="H28" s="217" t="s">
        <v>430</v>
      </c>
      <c r="I28" s="217" t="s">
        <v>1172</v>
      </c>
      <c r="J28" s="261">
        <v>243266</v>
      </c>
      <c r="K28" s="217" t="s">
        <v>1505</v>
      </c>
      <c r="L28" s="217" t="s">
        <v>1505</v>
      </c>
      <c r="M28" s="217" t="s">
        <v>1172</v>
      </c>
      <c r="Q28" s="217"/>
      <c r="AH28" s="232"/>
    </row>
    <row r="29" spans="2:34" x14ac:dyDescent="0.25">
      <c r="B29" s="217" t="str">
        <f>VLOOKUP(C29,Companies[],3,FALSE)</f>
        <v>Minier</v>
      </c>
      <c r="C29" s="327" t="s">
        <v>2574</v>
      </c>
      <c r="D29" s="217" t="s">
        <v>2564</v>
      </c>
      <c r="E29" s="217" t="s">
        <v>2619</v>
      </c>
      <c r="F29" s="217" t="s">
        <v>2525</v>
      </c>
      <c r="G29" s="217" t="s">
        <v>2525</v>
      </c>
      <c r="H29" s="217" t="s">
        <v>430</v>
      </c>
      <c r="I29" s="217" t="s">
        <v>1172</v>
      </c>
      <c r="J29" s="261">
        <v>500000</v>
      </c>
      <c r="K29" s="217" t="s">
        <v>1505</v>
      </c>
      <c r="L29" s="217" t="s">
        <v>1505</v>
      </c>
      <c r="M29" s="217" t="s">
        <v>1172</v>
      </c>
      <c r="Q29" s="217"/>
      <c r="AH29" s="232"/>
    </row>
    <row r="30" spans="2:34" x14ac:dyDescent="0.25">
      <c r="B30" s="217" t="str">
        <f>VLOOKUP(C30,Companies[],3,FALSE)</f>
        <v>Minier</v>
      </c>
      <c r="C30" s="217" t="s">
        <v>2574</v>
      </c>
      <c r="D30" s="217" t="s">
        <v>2564</v>
      </c>
      <c r="E30" s="217" t="s">
        <v>2620</v>
      </c>
      <c r="F30" s="217" t="s">
        <v>2525</v>
      </c>
      <c r="G30" s="217" t="s">
        <v>2525</v>
      </c>
      <c r="H30" s="217" t="s">
        <v>430</v>
      </c>
      <c r="I30" s="217" t="s">
        <v>1172</v>
      </c>
      <c r="J30" s="261">
        <v>4500000</v>
      </c>
      <c r="K30" s="217" t="s">
        <v>1505</v>
      </c>
      <c r="L30" s="217" t="s">
        <v>1505</v>
      </c>
      <c r="M30" s="217" t="s">
        <v>1172</v>
      </c>
      <c r="Q30" s="217"/>
      <c r="AH30" s="232"/>
    </row>
    <row r="31" spans="2:34" x14ac:dyDescent="0.25">
      <c r="B31" s="217" t="str">
        <f>VLOOKUP(C31,Companies[],3,FALSE)</f>
        <v>Minier</v>
      </c>
      <c r="C31" s="327" t="s">
        <v>2574</v>
      </c>
      <c r="D31" s="217" t="s">
        <v>2564</v>
      </c>
      <c r="E31" s="217" t="s">
        <v>2621</v>
      </c>
      <c r="F31" s="217" t="s">
        <v>2525</v>
      </c>
      <c r="G31" s="217" t="s">
        <v>2525</v>
      </c>
      <c r="H31" s="217" t="s">
        <v>430</v>
      </c>
      <c r="I31" s="217" t="s">
        <v>1172</v>
      </c>
      <c r="J31" s="325">
        <v>2418750</v>
      </c>
      <c r="K31" s="217" t="s">
        <v>1505</v>
      </c>
      <c r="L31" s="217" t="s">
        <v>1505</v>
      </c>
      <c r="M31" s="217" t="s">
        <v>1172</v>
      </c>
      <c r="Q31" s="217"/>
      <c r="AH31" s="232"/>
    </row>
    <row r="32" spans="2:34" x14ac:dyDescent="0.25">
      <c r="B32" s="217" t="str">
        <f>VLOOKUP(C32,Companies[],3,FALSE)</f>
        <v>Minier</v>
      </c>
      <c r="C32" s="217" t="s">
        <v>2574</v>
      </c>
      <c r="D32" s="217" t="s">
        <v>2564</v>
      </c>
      <c r="E32" s="233" t="s">
        <v>2622</v>
      </c>
      <c r="F32" s="217" t="s">
        <v>2525</v>
      </c>
      <c r="G32" s="217" t="s">
        <v>2525</v>
      </c>
      <c r="H32" s="217" t="s">
        <v>430</v>
      </c>
      <c r="I32" s="217" t="s">
        <v>1172</v>
      </c>
      <c r="J32" s="326">
        <v>1089203325</v>
      </c>
      <c r="K32" s="217" t="s">
        <v>1505</v>
      </c>
      <c r="L32" s="217" t="s">
        <v>1505</v>
      </c>
      <c r="M32" s="217" t="s">
        <v>1172</v>
      </c>
      <c r="Q32" s="217"/>
      <c r="AH32" s="232"/>
    </row>
    <row r="33" spans="2:34" x14ac:dyDescent="0.25">
      <c r="B33" s="217" t="str">
        <f>VLOOKUP(C33,Companies[],3,FALSE)</f>
        <v>Minier</v>
      </c>
      <c r="C33" s="327" t="s">
        <v>2574</v>
      </c>
      <c r="D33" s="217" t="s">
        <v>2561</v>
      </c>
      <c r="E33" s="217" t="s">
        <v>2625</v>
      </c>
      <c r="F33" s="217" t="s">
        <v>2525</v>
      </c>
      <c r="G33" s="217" t="s">
        <v>2525</v>
      </c>
      <c r="H33" s="217" t="s">
        <v>430</v>
      </c>
      <c r="I33" s="217" t="s">
        <v>1172</v>
      </c>
      <c r="J33" s="325">
        <v>393574200</v>
      </c>
      <c r="K33" s="217" t="s">
        <v>1505</v>
      </c>
      <c r="L33" s="217" t="s">
        <v>1505</v>
      </c>
      <c r="M33" s="217" t="s">
        <v>1172</v>
      </c>
      <c r="Q33" s="217"/>
      <c r="AH33" s="232"/>
    </row>
    <row r="34" spans="2:34" x14ac:dyDescent="0.25">
      <c r="B34" s="217" t="str">
        <f>VLOOKUP(C34,Companies[],3,FALSE)</f>
        <v>Minier</v>
      </c>
      <c r="C34" s="217" t="s">
        <v>2574</v>
      </c>
      <c r="D34" s="217" t="s">
        <v>2561</v>
      </c>
      <c r="E34" s="217" t="s">
        <v>2627</v>
      </c>
      <c r="F34" s="217" t="s">
        <v>2525</v>
      </c>
      <c r="G34" s="217" t="s">
        <v>2525</v>
      </c>
      <c r="H34" s="217" t="s">
        <v>430</v>
      </c>
      <c r="I34" s="217" t="s">
        <v>1172</v>
      </c>
      <c r="J34" s="326">
        <v>22530369</v>
      </c>
      <c r="K34" s="217" t="s">
        <v>1505</v>
      </c>
      <c r="L34" s="217" t="s">
        <v>1505</v>
      </c>
      <c r="M34" s="217" t="s">
        <v>1172</v>
      </c>
      <c r="Q34" s="217"/>
      <c r="AH34" s="232"/>
    </row>
    <row r="35" spans="2:34" x14ac:dyDescent="0.25">
      <c r="B35" s="217" t="str">
        <f>VLOOKUP(C35,Companies[],3,FALSE)</f>
        <v>Minier</v>
      </c>
      <c r="C35" s="327" t="s">
        <v>2574</v>
      </c>
      <c r="D35" s="217" t="s">
        <v>2561</v>
      </c>
      <c r="E35" s="217" t="s">
        <v>2628</v>
      </c>
      <c r="F35" s="217" t="s">
        <v>2525</v>
      </c>
      <c r="G35" s="217" t="s">
        <v>2525</v>
      </c>
      <c r="H35" s="217" t="s">
        <v>430</v>
      </c>
      <c r="I35" s="217" t="s">
        <v>1172</v>
      </c>
      <c r="J35" s="326">
        <v>13522269</v>
      </c>
      <c r="K35" s="217" t="s">
        <v>1505</v>
      </c>
      <c r="L35" s="217" t="s">
        <v>1505</v>
      </c>
      <c r="M35" s="217" t="s">
        <v>1172</v>
      </c>
      <c r="Q35" s="217"/>
      <c r="AH35" s="232"/>
    </row>
    <row r="36" spans="2:34" x14ac:dyDescent="0.25">
      <c r="B36" s="217" t="str">
        <f>VLOOKUP(C36,Companies[],3,FALSE)</f>
        <v>Minier</v>
      </c>
      <c r="C36" s="217" t="s">
        <v>2574</v>
      </c>
      <c r="D36" s="217" t="s">
        <v>2561</v>
      </c>
      <c r="E36" s="217" t="s">
        <v>2632</v>
      </c>
      <c r="F36" s="217" t="s">
        <v>2525</v>
      </c>
      <c r="G36" s="217" t="s">
        <v>2525</v>
      </c>
      <c r="H36" s="217" t="s">
        <v>430</v>
      </c>
      <c r="I36" s="217" t="s">
        <v>1172</v>
      </c>
      <c r="J36" s="326">
        <v>2814353666</v>
      </c>
      <c r="K36" s="217" t="s">
        <v>1505</v>
      </c>
      <c r="L36" s="217" t="s">
        <v>1505</v>
      </c>
      <c r="M36" s="217" t="s">
        <v>1172</v>
      </c>
      <c r="Q36" s="217"/>
      <c r="AH36" s="232"/>
    </row>
    <row r="37" spans="2:34" x14ac:dyDescent="0.25">
      <c r="B37" s="217" t="str">
        <f>VLOOKUP(C37,Companies[],3,FALSE)</f>
        <v>Minier</v>
      </c>
      <c r="C37" s="327" t="s">
        <v>2574</v>
      </c>
      <c r="D37" s="217" t="s">
        <v>2561</v>
      </c>
      <c r="E37" s="217" t="s">
        <v>2633</v>
      </c>
      <c r="F37" s="217" t="s">
        <v>2525</v>
      </c>
      <c r="G37" s="217" t="s">
        <v>2525</v>
      </c>
      <c r="H37" s="217" t="s">
        <v>430</v>
      </c>
      <c r="I37" s="217" t="s">
        <v>1172</v>
      </c>
      <c r="J37" s="326">
        <v>359222887</v>
      </c>
      <c r="K37" s="217" t="s">
        <v>1505</v>
      </c>
      <c r="L37" s="217" t="s">
        <v>1505</v>
      </c>
      <c r="M37" s="217" t="s">
        <v>1172</v>
      </c>
      <c r="Q37" s="217"/>
      <c r="AH37" s="232"/>
    </row>
    <row r="38" spans="2:34" x14ac:dyDescent="0.25">
      <c r="B38" s="217" t="str">
        <f>VLOOKUP(C38,Companies[],3,FALSE)</f>
        <v>Minier</v>
      </c>
      <c r="C38" s="217" t="s">
        <v>2574</v>
      </c>
      <c r="D38" s="217" t="s">
        <v>2561</v>
      </c>
      <c r="E38" s="217" t="s">
        <v>2634</v>
      </c>
      <c r="F38" s="217" t="s">
        <v>2525</v>
      </c>
      <c r="G38" s="217" t="s">
        <v>2525</v>
      </c>
      <c r="H38" s="217" t="s">
        <v>430</v>
      </c>
      <c r="I38" s="217" t="s">
        <v>1172</v>
      </c>
      <c r="J38" s="326">
        <v>1622943</v>
      </c>
      <c r="K38" s="217" t="s">
        <v>1505</v>
      </c>
      <c r="L38" s="217" t="s">
        <v>1505</v>
      </c>
      <c r="M38" s="217" t="s">
        <v>1172</v>
      </c>
      <c r="Q38" s="217"/>
      <c r="AH38" s="232"/>
    </row>
    <row r="39" spans="2:34" x14ac:dyDescent="0.25">
      <c r="B39" s="217" t="str">
        <f>VLOOKUP(C39,Companies[],3,FALSE)</f>
        <v>Minier</v>
      </c>
      <c r="C39" s="327" t="s">
        <v>2574</v>
      </c>
      <c r="D39" s="217" t="s">
        <v>2561</v>
      </c>
      <c r="E39" s="217" t="s">
        <v>2640</v>
      </c>
      <c r="F39" s="217" t="s">
        <v>2525</v>
      </c>
      <c r="G39" s="217" t="s">
        <v>2525</v>
      </c>
      <c r="H39" s="217" t="s">
        <v>430</v>
      </c>
      <c r="I39" s="217" t="s">
        <v>1172</v>
      </c>
      <c r="J39" s="326">
        <v>2200000</v>
      </c>
      <c r="K39" s="217" t="s">
        <v>1505</v>
      </c>
      <c r="L39" s="217" t="s">
        <v>1505</v>
      </c>
      <c r="M39" s="217" t="s">
        <v>1172</v>
      </c>
      <c r="Q39" s="217"/>
      <c r="AH39" s="232"/>
    </row>
    <row r="40" spans="2:34" x14ac:dyDescent="0.25">
      <c r="B40" s="217" t="str">
        <f>VLOOKUP(C40,Companies[],3,FALSE)</f>
        <v>Minier</v>
      </c>
      <c r="C40" s="217" t="s">
        <v>2574</v>
      </c>
      <c r="D40" s="217" t="s">
        <v>2562</v>
      </c>
      <c r="E40" s="217" t="s">
        <v>2641</v>
      </c>
      <c r="F40" s="217" t="s">
        <v>2525</v>
      </c>
      <c r="G40" s="217" t="s">
        <v>2525</v>
      </c>
      <c r="H40" s="217" t="s">
        <v>430</v>
      </c>
      <c r="I40" s="217" t="s">
        <v>1172</v>
      </c>
      <c r="J40" s="326">
        <v>280084328</v>
      </c>
      <c r="K40" s="217" t="s">
        <v>1505</v>
      </c>
      <c r="L40" s="217" t="s">
        <v>1505</v>
      </c>
      <c r="M40" s="217" t="s">
        <v>1172</v>
      </c>
      <c r="Q40" s="217"/>
      <c r="AH40" s="232"/>
    </row>
    <row r="41" spans="2:34" x14ac:dyDescent="0.25">
      <c r="B41" s="217" t="str">
        <f>VLOOKUP(C41,Companies[],3,FALSE)</f>
        <v>Minier</v>
      </c>
      <c r="C41" s="327" t="s">
        <v>2574</v>
      </c>
      <c r="D41" s="217" t="s">
        <v>2562</v>
      </c>
      <c r="E41" s="217" t="s">
        <v>2642</v>
      </c>
      <c r="F41" s="217" t="s">
        <v>2525</v>
      </c>
      <c r="G41" s="217" t="s">
        <v>2525</v>
      </c>
      <c r="H41" s="217" t="s">
        <v>430</v>
      </c>
      <c r="I41" s="217" t="s">
        <v>1172</v>
      </c>
      <c r="J41" s="326">
        <v>3185036</v>
      </c>
      <c r="K41" s="217" t="s">
        <v>1505</v>
      </c>
      <c r="L41" s="217" t="s">
        <v>1505</v>
      </c>
      <c r="M41" s="217" t="s">
        <v>1172</v>
      </c>
      <c r="Q41" s="217"/>
      <c r="AH41" s="232"/>
    </row>
    <row r="42" spans="2:34" x14ac:dyDescent="0.25">
      <c r="B42" s="217" t="str">
        <f>VLOOKUP(C42,Companies[],3,FALSE)</f>
        <v>Minier</v>
      </c>
      <c r="C42" s="217" t="s">
        <v>2574</v>
      </c>
      <c r="D42" s="217" t="s">
        <v>2568</v>
      </c>
      <c r="E42" s="217" t="s">
        <v>2647</v>
      </c>
      <c r="F42" s="217" t="s">
        <v>2525</v>
      </c>
      <c r="G42" s="217" t="s">
        <v>2525</v>
      </c>
      <c r="H42" s="217" t="s">
        <v>430</v>
      </c>
      <c r="I42" s="217" t="s">
        <v>1172</v>
      </c>
      <c r="J42" s="326">
        <v>7170000</v>
      </c>
      <c r="K42" s="217" t="s">
        <v>1505</v>
      </c>
      <c r="L42" s="217" t="s">
        <v>1505</v>
      </c>
      <c r="M42" s="217" t="s">
        <v>1172</v>
      </c>
      <c r="Q42" s="217"/>
      <c r="AH42" s="232"/>
    </row>
    <row r="43" spans="2:34" x14ac:dyDescent="0.25">
      <c r="C43" s="327" t="s">
        <v>2577</v>
      </c>
      <c r="D43" s="217" t="s">
        <v>2561</v>
      </c>
      <c r="E43" s="217" t="s">
        <v>2624</v>
      </c>
      <c r="F43" s="217" t="s">
        <v>2525</v>
      </c>
      <c r="G43" s="217" t="s">
        <v>2525</v>
      </c>
      <c r="H43" s="217" t="s">
        <v>430</v>
      </c>
      <c r="I43" s="217" t="s">
        <v>1172</v>
      </c>
      <c r="J43" s="326">
        <v>153329620</v>
      </c>
      <c r="K43" s="217" t="s">
        <v>1505</v>
      </c>
      <c r="L43" s="217" t="s">
        <v>1505</v>
      </c>
      <c r="M43" s="217" t="s">
        <v>1172</v>
      </c>
      <c r="Q43" s="217"/>
      <c r="AH43" s="232"/>
    </row>
    <row r="44" spans="2:34" x14ac:dyDescent="0.25">
      <c r="C44" s="217" t="s">
        <v>2577</v>
      </c>
      <c r="D44" s="217" t="s">
        <v>2561</v>
      </c>
      <c r="E44" s="217" t="s">
        <v>2625</v>
      </c>
      <c r="F44" s="217" t="s">
        <v>2525</v>
      </c>
      <c r="G44" s="217" t="s">
        <v>2525</v>
      </c>
      <c r="H44" s="217" t="s">
        <v>430</v>
      </c>
      <c r="I44" s="217" t="s">
        <v>1172</v>
      </c>
      <c r="J44" s="326">
        <v>223800499</v>
      </c>
      <c r="K44" s="217" t="s">
        <v>1505</v>
      </c>
      <c r="L44" s="217" t="s">
        <v>1505</v>
      </c>
      <c r="M44" s="217" t="s">
        <v>1172</v>
      </c>
      <c r="Q44" s="217"/>
      <c r="AH44" s="232"/>
    </row>
    <row r="45" spans="2:34" x14ac:dyDescent="0.25">
      <c r="C45" s="327" t="s">
        <v>2577</v>
      </c>
      <c r="D45" s="217" t="s">
        <v>2561</v>
      </c>
      <c r="E45" s="217" t="s">
        <v>2632</v>
      </c>
      <c r="F45" s="217" t="s">
        <v>2525</v>
      </c>
      <c r="G45" s="217" t="s">
        <v>2525</v>
      </c>
      <c r="H45" s="217" t="s">
        <v>430</v>
      </c>
      <c r="I45" s="217" t="s">
        <v>1172</v>
      </c>
      <c r="J45" s="326">
        <v>778625386</v>
      </c>
      <c r="K45" s="217" t="s">
        <v>1505</v>
      </c>
      <c r="L45" s="217" t="s">
        <v>1505</v>
      </c>
      <c r="M45" s="217" t="s">
        <v>1172</v>
      </c>
      <c r="Q45" s="217"/>
      <c r="AH45" s="232"/>
    </row>
    <row r="46" spans="2:34" x14ac:dyDescent="0.25">
      <c r="C46" s="217" t="s">
        <v>2577</v>
      </c>
      <c r="D46" s="217" t="s">
        <v>2561</v>
      </c>
      <c r="E46" s="217" t="s">
        <v>2633</v>
      </c>
      <c r="F46" s="217" t="s">
        <v>2525</v>
      </c>
      <c r="G46" s="217" t="s">
        <v>2525</v>
      </c>
      <c r="H46" s="217" t="s">
        <v>430</v>
      </c>
      <c r="I46" s="217" t="s">
        <v>1172</v>
      </c>
      <c r="J46" s="326">
        <v>247955639</v>
      </c>
      <c r="K46" s="217" t="s">
        <v>1505</v>
      </c>
      <c r="L46" s="217" t="s">
        <v>1505</v>
      </c>
      <c r="M46" s="217" t="s">
        <v>1172</v>
      </c>
      <c r="Q46" s="217"/>
      <c r="AH46" s="232"/>
    </row>
    <row r="47" spans="2:34" x14ac:dyDescent="0.25">
      <c r="C47" s="327" t="s">
        <v>2577</v>
      </c>
      <c r="D47" s="217" t="s">
        <v>2561</v>
      </c>
      <c r="E47" s="217" t="s">
        <v>2638</v>
      </c>
      <c r="F47" s="217" t="s">
        <v>2525</v>
      </c>
      <c r="G47" s="217" t="s">
        <v>2525</v>
      </c>
      <c r="H47" s="217" t="s">
        <v>430</v>
      </c>
      <c r="I47" s="217" t="s">
        <v>1172</v>
      </c>
      <c r="J47" s="326">
        <v>244426779</v>
      </c>
      <c r="K47" s="217" t="s">
        <v>1505</v>
      </c>
      <c r="L47" s="217" t="s">
        <v>1505</v>
      </c>
      <c r="M47" s="217" t="s">
        <v>1172</v>
      </c>
      <c r="Q47" s="217"/>
      <c r="AH47" s="232"/>
    </row>
    <row r="48" spans="2:34" x14ac:dyDescent="0.25">
      <c r="C48" s="217" t="s">
        <v>2577</v>
      </c>
      <c r="D48" s="217" t="s">
        <v>2561</v>
      </c>
      <c r="E48" s="217" t="s">
        <v>2640</v>
      </c>
      <c r="F48" s="217" t="s">
        <v>2525</v>
      </c>
      <c r="G48" s="217" t="s">
        <v>2525</v>
      </c>
      <c r="H48" s="217" t="s">
        <v>430</v>
      </c>
      <c r="I48" s="217" t="s">
        <v>1172</v>
      </c>
      <c r="J48" s="326">
        <v>9400000</v>
      </c>
      <c r="K48" s="217" t="s">
        <v>1505</v>
      </c>
      <c r="L48" s="217" t="s">
        <v>1505</v>
      </c>
      <c r="M48" s="217" t="s">
        <v>1172</v>
      </c>
      <c r="Q48" s="217"/>
      <c r="AH48" s="232"/>
    </row>
    <row r="49" spans="3:34" x14ac:dyDescent="0.25">
      <c r="C49" s="327" t="s">
        <v>2577</v>
      </c>
      <c r="D49" s="217" t="s">
        <v>2562</v>
      </c>
      <c r="E49" s="217" t="s">
        <v>2641</v>
      </c>
      <c r="F49" s="217" t="s">
        <v>2525</v>
      </c>
      <c r="G49" s="217" t="s">
        <v>2525</v>
      </c>
      <c r="H49" s="217" t="s">
        <v>430</v>
      </c>
      <c r="I49" s="217" t="s">
        <v>1172</v>
      </c>
      <c r="J49" s="326">
        <v>265812938</v>
      </c>
      <c r="K49" s="217" t="s">
        <v>1505</v>
      </c>
      <c r="L49" s="217" t="s">
        <v>1505</v>
      </c>
      <c r="M49" s="217" t="s">
        <v>1172</v>
      </c>
      <c r="Q49" s="217"/>
      <c r="AH49" s="232"/>
    </row>
    <row r="50" spans="3:34" x14ac:dyDescent="0.25">
      <c r="C50" s="217" t="s">
        <v>2577</v>
      </c>
      <c r="D50" s="217" t="s">
        <v>2562</v>
      </c>
      <c r="E50" s="217" t="s">
        <v>2642</v>
      </c>
      <c r="F50" s="217" t="s">
        <v>2525</v>
      </c>
      <c r="G50" s="217" t="s">
        <v>2525</v>
      </c>
      <c r="H50" s="217" t="s">
        <v>430</v>
      </c>
      <c r="I50" s="217" t="s">
        <v>1172</v>
      </c>
      <c r="J50" s="326">
        <v>333980066</v>
      </c>
      <c r="K50" s="217" t="s">
        <v>1505</v>
      </c>
      <c r="L50" s="217" t="s">
        <v>1505</v>
      </c>
      <c r="M50" s="217" t="s">
        <v>1172</v>
      </c>
      <c r="Q50" s="217"/>
      <c r="AH50" s="232"/>
    </row>
    <row r="51" spans="3:34" x14ac:dyDescent="0.25">
      <c r="C51" s="327" t="s">
        <v>2577</v>
      </c>
      <c r="D51" s="217" t="s">
        <v>2568</v>
      </c>
      <c r="E51" s="217" t="s">
        <v>2647</v>
      </c>
      <c r="F51" s="217" t="s">
        <v>2525</v>
      </c>
      <c r="G51" s="217" t="s">
        <v>2525</v>
      </c>
      <c r="H51" s="217" t="s">
        <v>430</v>
      </c>
      <c r="I51" s="217" t="s">
        <v>1172</v>
      </c>
      <c r="J51" s="326">
        <v>484600</v>
      </c>
      <c r="K51" s="217" t="s">
        <v>1505</v>
      </c>
      <c r="L51" s="217" t="s">
        <v>1505</v>
      </c>
      <c r="M51" s="217" t="s">
        <v>1172</v>
      </c>
      <c r="Q51" s="217"/>
      <c r="AH51" s="232"/>
    </row>
    <row r="52" spans="3:34" x14ac:dyDescent="0.25">
      <c r="C52" s="217" t="s">
        <v>2578</v>
      </c>
      <c r="D52" s="217" t="s">
        <v>2564</v>
      </c>
      <c r="E52" s="217" t="s">
        <v>2621</v>
      </c>
      <c r="F52" s="217" t="s">
        <v>2525</v>
      </c>
      <c r="G52" s="217" t="s">
        <v>2525</v>
      </c>
      <c r="H52" s="217" t="s">
        <v>430</v>
      </c>
      <c r="I52" s="217" t="s">
        <v>1172</v>
      </c>
      <c r="J52" s="326">
        <v>3825000</v>
      </c>
      <c r="K52" s="217" t="s">
        <v>1505</v>
      </c>
      <c r="L52" s="217" t="s">
        <v>1505</v>
      </c>
      <c r="M52" s="217" t="s">
        <v>1172</v>
      </c>
      <c r="Q52" s="217"/>
      <c r="AH52" s="232"/>
    </row>
    <row r="53" spans="3:34" x14ac:dyDescent="0.25">
      <c r="C53" s="327" t="s">
        <v>2578</v>
      </c>
      <c r="D53" s="217" t="s">
        <v>2564</v>
      </c>
      <c r="E53" s="217" t="s">
        <v>2622</v>
      </c>
      <c r="F53" s="217" t="s">
        <v>2525</v>
      </c>
      <c r="G53" s="217" t="s">
        <v>2525</v>
      </c>
      <c r="H53" s="217" t="s">
        <v>430</v>
      </c>
      <c r="I53" s="217" t="s">
        <v>1172</v>
      </c>
      <c r="J53" s="326">
        <v>754108929</v>
      </c>
      <c r="K53" s="217" t="s">
        <v>1505</v>
      </c>
      <c r="L53" s="217" t="s">
        <v>1505</v>
      </c>
      <c r="M53" s="217" t="s">
        <v>1172</v>
      </c>
      <c r="Q53" s="217"/>
      <c r="AH53" s="232"/>
    </row>
    <row r="54" spans="3:34" x14ac:dyDescent="0.25">
      <c r="C54" s="217" t="s">
        <v>2578</v>
      </c>
      <c r="D54" s="217" t="s">
        <v>2561</v>
      </c>
      <c r="E54" s="217" t="s">
        <v>2624</v>
      </c>
      <c r="F54" s="217" t="s">
        <v>2525</v>
      </c>
      <c r="G54" s="217" t="s">
        <v>2525</v>
      </c>
      <c r="H54" s="217" t="s">
        <v>430</v>
      </c>
      <c r="I54" s="217" t="s">
        <v>1172</v>
      </c>
      <c r="J54" s="326">
        <v>240683803</v>
      </c>
      <c r="K54" s="217" t="s">
        <v>1505</v>
      </c>
      <c r="L54" s="217" t="s">
        <v>1505</v>
      </c>
      <c r="M54" s="217" t="s">
        <v>1172</v>
      </c>
      <c r="Q54" s="217"/>
      <c r="AH54" s="232"/>
    </row>
    <row r="55" spans="3:34" x14ac:dyDescent="0.25">
      <c r="C55" s="327" t="s">
        <v>2578</v>
      </c>
      <c r="D55" s="217" t="s">
        <v>2561</v>
      </c>
      <c r="E55" s="217" t="s">
        <v>2625</v>
      </c>
      <c r="F55" s="217" t="s">
        <v>2525</v>
      </c>
      <c r="G55" s="217" t="s">
        <v>2525</v>
      </c>
      <c r="H55" s="217" t="s">
        <v>430</v>
      </c>
      <c r="I55" s="217" t="s">
        <v>1172</v>
      </c>
      <c r="J55" s="326">
        <v>400155150</v>
      </c>
      <c r="K55" s="217" t="s">
        <v>1505</v>
      </c>
      <c r="L55" s="217" t="s">
        <v>1505</v>
      </c>
      <c r="M55" s="217" t="s">
        <v>1172</v>
      </c>
      <c r="Q55" s="217"/>
      <c r="AH55" s="232"/>
    </row>
    <row r="56" spans="3:34" x14ac:dyDescent="0.25">
      <c r="C56" s="217" t="s">
        <v>2578</v>
      </c>
      <c r="D56" s="217" t="s">
        <v>2561</v>
      </c>
      <c r="E56" s="217" t="s">
        <v>2627</v>
      </c>
      <c r="F56" s="217" t="s">
        <v>2525</v>
      </c>
      <c r="G56" s="217" t="s">
        <v>2525</v>
      </c>
      <c r="H56" s="217" t="s">
        <v>430</v>
      </c>
      <c r="I56" s="217" t="s">
        <v>1172</v>
      </c>
      <c r="J56" s="326">
        <v>72232205</v>
      </c>
      <c r="K56" s="217" t="s">
        <v>1505</v>
      </c>
      <c r="L56" s="217" t="s">
        <v>1505</v>
      </c>
      <c r="M56" s="217" t="s">
        <v>1172</v>
      </c>
      <c r="Q56" s="217"/>
      <c r="AH56" s="232"/>
    </row>
    <row r="57" spans="3:34" x14ac:dyDescent="0.25">
      <c r="C57" s="327" t="s">
        <v>2578</v>
      </c>
      <c r="D57" s="217" t="s">
        <v>2561</v>
      </c>
      <c r="E57" s="217" t="s">
        <v>2628</v>
      </c>
      <c r="F57" s="217" t="s">
        <v>2525</v>
      </c>
      <c r="G57" s="217" t="s">
        <v>2525</v>
      </c>
      <c r="H57" s="217" t="s">
        <v>430</v>
      </c>
      <c r="I57" s="217" t="s">
        <v>1172</v>
      </c>
      <c r="J57" s="326">
        <v>7600199</v>
      </c>
      <c r="K57" s="217" t="s">
        <v>1505</v>
      </c>
      <c r="L57" s="217" t="s">
        <v>1505</v>
      </c>
      <c r="M57" s="217" t="s">
        <v>1172</v>
      </c>
      <c r="Q57" s="217"/>
      <c r="AH57" s="232"/>
    </row>
    <row r="58" spans="3:34" x14ac:dyDescent="0.25">
      <c r="C58" s="217" t="s">
        <v>2578</v>
      </c>
      <c r="D58" s="217" t="s">
        <v>2561</v>
      </c>
      <c r="E58" s="217" t="s">
        <v>2632</v>
      </c>
      <c r="F58" s="217" t="s">
        <v>2525</v>
      </c>
      <c r="G58" s="217" t="s">
        <v>2525</v>
      </c>
      <c r="H58" s="217" t="s">
        <v>430</v>
      </c>
      <c r="I58" s="217" t="s">
        <v>1172</v>
      </c>
      <c r="J58" s="326">
        <v>294712725</v>
      </c>
      <c r="K58" s="217" t="s">
        <v>1505</v>
      </c>
      <c r="L58" s="217" t="s">
        <v>1505</v>
      </c>
      <c r="M58" s="217" t="s">
        <v>1172</v>
      </c>
      <c r="Q58" s="217"/>
      <c r="AH58" s="232"/>
    </row>
    <row r="59" spans="3:34" x14ac:dyDescent="0.25">
      <c r="C59" s="327" t="s">
        <v>2578</v>
      </c>
      <c r="D59" s="217" t="s">
        <v>2561</v>
      </c>
      <c r="E59" s="217" t="s">
        <v>2633</v>
      </c>
      <c r="F59" s="217" t="s">
        <v>2525</v>
      </c>
      <c r="G59" s="217" t="s">
        <v>2525</v>
      </c>
      <c r="H59" s="217" t="s">
        <v>430</v>
      </c>
      <c r="I59" s="217" t="s">
        <v>1172</v>
      </c>
      <c r="J59" s="326">
        <v>6538732</v>
      </c>
      <c r="K59" s="217" t="s">
        <v>1505</v>
      </c>
      <c r="L59" s="217" t="s">
        <v>1505</v>
      </c>
      <c r="M59" s="217" t="s">
        <v>1172</v>
      </c>
      <c r="Q59" s="217"/>
      <c r="AH59" s="232"/>
    </row>
    <row r="60" spans="3:34" x14ac:dyDescent="0.25">
      <c r="C60" s="217" t="s">
        <v>2578</v>
      </c>
      <c r="D60" s="217" t="s">
        <v>2561</v>
      </c>
      <c r="E60" s="217" t="s">
        <v>2638</v>
      </c>
      <c r="F60" s="217" t="s">
        <v>2525</v>
      </c>
      <c r="G60" s="217" t="s">
        <v>2525</v>
      </c>
      <c r="H60" s="217" t="s">
        <v>430</v>
      </c>
      <c r="I60" s="217" t="s">
        <v>1172</v>
      </c>
      <c r="J60" s="326">
        <v>21151273</v>
      </c>
      <c r="K60" s="217" t="s">
        <v>1505</v>
      </c>
      <c r="L60" s="217" t="s">
        <v>1505</v>
      </c>
      <c r="M60" s="217" t="s">
        <v>1172</v>
      </c>
      <c r="Q60" s="217"/>
      <c r="AH60" s="232"/>
    </row>
    <row r="61" spans="3:34" x14ac:dyDescent="0.25">
      <c r="C61" s="327" t="s">
        <v>2578</v>
      </c>
      <c r="D61" s="217" t="s">
        <v>2561</v>
      </c>
      <c r="E61" s="217" t="s">
        <v>2639</v>
      </c>
      <c r="F61" s="217" t="s">
        <v>2525</v>
      </c>
      <c r="G61" s="217" t="s">
        <v>2525</v>
      </c>
      <c r="H61" s="217" t="s">
        <v>430</v>
      </c>
      <c r="I61" s="217" t="s">
        <v>1172</v>
      </c>
      <c r="J61" s="326">
        <v>150000</v>
      </c>
      <c r="K61" s="217" t="s">
        <v>1505</v>
      </c>
      <c r="L61" s="217" t="s">
        <v>1505</v>
      </c>
      <c r="M61" s="217" t="s">
        <v>1172</v>
      </c>
      <c r="Q61" s="217"/>
      <c r="AH61" s="232"/>
    </row>
    <row r="62" spans="3:34" x14ac:dyDescent="0.25">
      <c r="C62" s="217" t="s">
        <v>2578</v>
      </c>
      <c r="D62" s="217" t="s">
        <v>2561</v>
      </c>
      <c r="E62" s="217" t="s">
        <v>2640</v>
      </c>
      <c r="F62" s="217" t="s">
        <v>2525</v>
      </c>
      <c r="G62" s="217" t="s">
        <v>2525</v>
      </c>
      <c r="H62" s="217" t="s">
        <v>430</v>
      </c>
      <c r="I62" s="217" t="s">
        <v>1172</v>
      </c>
      <c r="J62" s="326">
        <v>3600000</v>
      </c>
      <c r="K62" s="217" t="s">
        <v>1505</v>
      </c>
      <c r="L62" s="217" t="s">
        <v>1505</v>
      </c>
      <c r="M62" s="217" t="s">
        <v>1172</v>
      </c>
      <c r="Q62" s="217"/>
      <c r="AH62" s="232"/>
    </row>
    <row r="63" spans="3:34" x14ac:dyDescent="0.25">
      <c r="C63" s="327" t="s">
        <v>2578</v>
      </c>
      <c r="D63" s="217" t="s">
        <v>2562</v>
      </c>
      <c r="E63" s="217" t="s">
        <v>2641</v>
      </c>
      <c r="F63" s="217" t="s">
        <v>2525</v>
      </c>
      <c r="G63" s="217" t="s">
        <v>2525</v>
      </c>
      <c r="H63" s="217" t="s">
        <v>430</v>
      </c>
      <c r="I63" s="217" t="s">
        <v>1172</v>
      </c>
      <c r="J63" s="326">
        <v>13374229</v>
      </c>
      <c r="K63" s="217" t="s">
        <v>1505</v>
      </c>
      <c r="L63" s="217" t="s">
        <v>1505</v>
      </c>
      <c r="M63" s="217" t="s">
        <v>1172</v>
      </c>
      <c r="Q63" s="217"/>
      <c r="AH63" s="232"/>
    </row>
    <row r="64" spans="3:34" x14ac:dyDescent="0.25">
      <c r="C64" s="217" t="s">
        <v>2578</v>
      </c>
      <c r="D64" s="217" t="s">
        <v>2563</v>
      </c>
      <c r="E64" s="217" t="s">
        <v>2645</v>
      </c>
      <c r="F64" s="217" t="s">
        <v>2525</v>
      </c>
      <c r="G64" s="217" t="s">
        <v>2525</v>
      </c>
      <c r="H64" s="217" t="s">
        <v>430</v>
      </c>
      <c r="I64" s="217" t="s">
        <v>1172</v>
      </c>
      <c r="J64" s="326">
        <v>330000000</v>
      </c>
      <c r="K64" s="217" t="s">
        <v>1505</v>
      </c>
      <c r="L64" s="217" t="s">
        <v>1505</v>
      </c>
      <c r="M64" s="217" t="s">
        <v>1172</v>
      </c>
      <c r="Q64" s="217"/>
      <c r="AH64" s="232"/>
    </row>
    <row r="65" spans="3:34" x14ac:dyDescent="0.25">
      <c r="C65" s="327" t="s">
        <v>2580</v>
      </c>
      <c r="D65" s="217" t="s">
        <v>2561</v>
      </c>
      <c r="E65" s="217" t="s">
        <v>2626</v>
      </c>
      <c r="F65" s="217" t="s">
        <v>2525</v>
      </c>
      <c r="G65" s="217" t="s">
        <v>2525</v>
      </c>
      <c r="H65" s="217" t="s">
        <v>430</v>
      </c>
      <c r="I65" s="217" t="s">
        <v>1172</v>
      </c>
      <c r="J65" s="326">
        <v>7843681</v>
      </c>
      <c r="K65" s="217" t="s">
        <v>1505</v>
      </c>
      <c r="L65" s="217" t="s">
        <v>1505</v>
      </c>
      <c r="M65" s="217" t="s">
        <v>1172</v>
      </c>
      <c r="Q65" s="217"/>
      <c r="AH65" s="232"/>
    </row>
    <row r="66" spans="3:34" x14ac:dyDescent="0.25">
      <c r="C66" s="217" t="s">
        <v>2580</v>
      </c>
      <c r="D66" s="217" t="s">
        <v>2561</v>
      </c>
      <c r="E66" s="217" t="s">
        <v>2627</v>
      </c>
      <c r="F66" s="217" t="s">
        <v>2525</v>
      </c>
      <c r="G66" s="217" t="s">
        <v>2525</v>
      </c>
      <c r="H66" s="217" t="s">
        <v>430</v>
      </c>
      <c r="I66" s="217" t="s">
        <v>1172</v>
      </c>
      <c r="J66" s="326">
        <v>1993021</v>
      </c>
      <c r="K66" s="217" t="s">
        <v>1505</v>
      </c>
      <c r="L66" s="217" t="s">
        <v>1505</v>
      </c>
      <c r="M66" s="217" t="s">
        <v>1172</v>
      </c>
      <c r="Q66" s="217"/>
      <c r="AH66" s="232"/>
    </row>
    <row r="67" spans="3:34" x14ac:dyDescent="0.25">
      <c r="C67" s="327" t="s">
        <v>2580</v>
      </c>
      <c r="D67" s="217" t="s">
        <v>2561</v>
      </c>
      <c r="E67" s="217" t="s">
        <v>2628</v>
      </c>
      <c r="F67" s="217" t="s">
        <v>2525</v>
      </c>
      <c r="G67" s="217" t="s">
        <v>2525</v>
      </c>
      <c r="H67" s="217" t="s">
        <v>430</v>
      </c>
      <c r="I67" s="217" t="s">
        <v>1172</v>
      </c>
      <c r="J67" s="326">
        <v>241842</v>
      </c>
      <c r="K67" s="217" t="s">
        <v>1505</v>
      </c>
      <c r="L67" s="217" t="s">
        <v>1505</v>
      </c>
      <c r="M67" s="217" t="s">
        <v>1172</v>
      </c>
      <c r="Q67" s="217"/>
      <c r="AH67" s="232"/>
    </row>
    <row r="68" spans="3:34" x14ac:dyDescent="0.25">
      <c r="C68" s="217" t="s">
        <v>2580</v>
      </c>
      <c r="D68" s="217" t="s">
        <v>2561</v>
      </c>
      <c r="E68" s="217" t="s">
        <v>2632</v>
      </c>
      <c r="F68" s="217" t="s">
        <v>2525</v>
      </c>
      <c r="G68" s="217" t="s">
        <v>2525</v>
      </c>
      <c r="H68" s="217" t="s">
        <v>430</v>
      </c>
      <c r="I68" s="217" t="s">
        <v>1172</v>
      </c>
      <c r="J68" s="326">
        <v>7886740</v>
      </c>
      <c r="K68" s="217" t="s">
        <v>1505</v>
      </c>
      <c r="L68" s="217" t="s">
        <v>1505</v>
      </c>
      <c r="M68" s="217" t="s">
        <v>1172</v>
      </c>
      <c r="Q68" s="217"/>
      <c r="AH68" s="232"/>
    </row>
    <row r="69" spans="3:34" x14ac:dyDescent="0.25">
      <c r="C69" s="327" t="s">
        <v>2580</v>
      </c>
      <c r="D69" s="217" t="s">
        <v>2561</v>
      </c>
      <c r="E69" s="217" t="s">
        <v>2636</v>
      </c>
      <c r="F69" s="217" t="s">
        <v>2525</v>
      </c>
      <c r="G69" s="217" t="s">
        <v>2525</v>
      </c>
      <c r="H69" s="217" t="s">
        <v>430</v>
      </c>
      <c r="I69" s="217" t="s">
        <v>1172</v>
      </c>
      <c r="J69" s="326">
        <v>32246</v>
      </c>
      <c r="K69" s="217" t="s">
        <v>1505</v>
      </c>
      <c r="L69" s="217" t="s">
        <v>1505</v>
      </c>
      <c r="M69" s="217" t="s">
        <v>1172</v>
      </c>
      <c r="Q69" s="217"/>
      <c r="AH69" s="232"/>
    </row>
    <row r="70" spans="3:34" x14ac:dyDescent="0.25">
      <c r="C70" s="217" t="s">
        <v>2580</v>
      </c>
      <c r="D70" s="217" t="s">
        <v>2561</v>
      </c>
      <c r="E70" s="217" t="s">
        <v>2638</v>
      </c>
      <c r="F70" s="217" t="s">
        <v>2525</v>
      </c>
      <c r="G70" s="217" t="s">
        <v>2525</v>
      </c>
      <c r="H70" s="217" t="s">
        <v>430</v>
      </c>
      <c r="I70" s="217" t="s">
        <v>1172</v>
      </c>
      <c r="J70" s="326">
        <v>237622</v>
      </c>
      <c r="K70" s="217" t="s">
        <v>1505</v>
      </c>
      <c r="L70" s="217" t="s">
        <v>1505</v>
      </c>
      <c r="M70" s="217" t="s">
        <v>1172</v>
      </c>
      <c r="Q70" s="217"/>
      <c r="AH70" s="232"/>
    </row>
    <row r="71" spans="3:34" x14ac:dyDescent="0.25">
      <c r="C71" s="327" t="s">
        <v>2580</v>
      </c>
      <c r="D71" s="217" t="s">
        <v>2562</v>
      </c>
      <c r="E71" s="217" t="s">
        <v>2641</v>
      </c>
      <c r="F71" s="217" t="s">
        <v>2525</v>
      </c>
      <c r="G71" s="217" t="s">
        <v>2525</v>
      </c>
      <c r="H71" s="217" t="s">
        <v>430</v>
      </c>
      <c r="I71" s="217" t="s">
        <v>1172</v>
      </c>
      <c r="J71" s="326">
        <v>688588</v>
      </c>
      <c r="K71" s="217" t="s">
        <v>1505</v>
      </c>
      <c r="L71" s="217" t="s">
        <v>1505</v>
      </c>
      <c r="M71" s="217" t="s">
        <v>1172</v>
      </c>
      <c r="Q71" s="217"/>
      <c r="AH71" s="232"/>
    </row>
    <row r="72" spans="3:34" x14ac:dyDescent="0.25">
      <c r="C72" s="217" t="s">
        <v>2580</v>
      </c>
      <c r="D72" s="217" t="s">
        <v>2562</v>
      </c>
      <c r="E72" s="217" t="s">
        <v>2642</v>
      </c>
      <c r="F72" s="217" t="s">
        <v>2525</v>
      </c>
      <c r="G72" s="217" t="s">
        <v>2525</v>
      </c>
      <c r="H72" s="217" t="s">
        <v>430</v>
      </c>
      <c r="I72" s="217" t="s">
        <v>1172</v>
      </c>
      <c r="J72" s="326">
        <v>618496</v>
      </c>
      <c r="K72" s="217" t="s">
        <v>1505</v>
      </c>
      <c r="L72" s="217" t="s">
        <v>1505</v>
      </c>
      <c r="M72" s="217" t="s">
        <v>1172</v>
      </c>
      <c r="Q72" s="217"/>
      <c r="AH72" s="232"/>
    </row>
    <row r="73" spans="3:34" x14ac:dyDescent="0.25">
      <c r="C73" s="327" t="s">
        <v>2582</v>
      </c>
      <c r="D73" s="217" t="s">
        <v>2561</v>
      </c>
      <c r="E73" s="217" t="s">
        <v>2626</v>
      </c>
      <c r="F73" s="217" t="s">
        <v>2525</v>
      </c>
      <c r="G73" s="217" t="s">
        <v>2525</v>
      </c>
      <c r="H73" s="217" t="s">
        <v>430</v>
      </c>
      <c r="I73" s="217" t="s">
        <v>1172</v>
      </c>
      <c r="J73" s="326">
        <v>579271</v>
      </c>
      <c r="K73" s="217" t="s">
        <v>1505</v>
      </c>
      <c r="L73" s="217" t="s">
        <v>1505</v>
      </c>
      <c r="M73" s="217" t="s">
        <v>1172</v>
      </c>
      <c r="Q73" s="217"/>
      <c r="AH73" s="232"/>
    </row>
    <row r="74" spans="3:34" x14ac:dyDescent="0.25">
      <c r="C74" s="217" t="s">
        <v>2582</v>
      </c>
      <c r="D74" s="217" t="s">
        <v>2561</v>
      </c>
      <c r="E74" s="217" t="s">
        <v>2627</v>
      </c>
      <c r="F74" s="217" t="s">
        <v>2525</v>
      </c>
      <c r="G74" s="217" t="s">
        <v>2525</v>
      </c>
      <c r="H74" s="217" t="s">
        <v>430</v>
      </c>
      <c r="I74" s="217" t="s">
        <v>1172</v>
      </c>
      <c r="J74" s="326">
        <v>365506</v>
      </c>
      <c r="K74" s="217" t="s">
        <v>1505</v>
      </c>
      <c r="L74" s="217" t="s">
        <v>1505</v>
      </c>
      <c r="M74" s="217" t="s">
        <v>1172</v>
      </c>
      <c r="Q74" s="217"/>
      <c r="AH74" s="232"/>
    </row>
    <row r="75" spans="3:34" x14ac:dyDescent="0.25">
      <c r="C75" s="327" t="s">
        <v>2582</v>
      </c>
      <c r="D75" s="217" t="s">
        <v>2561</v>
      </c>
      <c r="E75" s="217" t="s">
        <v>2628</v>
      </c>
      <c r="F75" s="217" t="s">
        <v>2525</v>
      </c>
      <c r="G75" s="217" t="s">
        <v>2525</v>
      </c>
      <c r="H75" s="217" t="s">
        <v>430</v>
      </c>
      <c r="I75" s="217" t="s">
        <v>1172</v>
      </c>
      <c r="J75" s="326">
        <v>10200</v>
      </c>
      <c r="K75" s="217" t="s">
        <v>1505</v>
      </c>
      <c r="L75" s="217" t="s">
        <v>1505</v>
      </c>
      <c r="M75" s="217" t="s">
        <v>1172</v>
      </c>
      <c r="Q75" s="217"/>
      <c r="AH75" s="232"/>
    </row>
    <row r="76" spans="3:34" x14ac:dyDescent="0.25">
      <c r="C76" s="217" t="s">
        <v>2582</v>
      </c>
      <c r="D76" s="217" t="s">
        <v>2561</v>
      </c>
      <c r="E76" s="217" t="s">
        <v>2632</v>
      </c>
      <c r="F76" s="217" t="s">
        <v>2525</v>
      </c>
      <c r="G76" s="217" t="s">
        <v>2525</v>
      </c>
      <c r="H76" s="217" t="s">
        <v>430</v>
      </c>
      <c r="I76" s="217" t="s">
        <v>1172</v>
      </c>
      <c r="J76" s="326">
        <v>5064467</v>
      </c>
      <c r="K76" s="217" t="s">
        <v>1505</v>
      </c>
      <c r="L76" s="217" t="s">
        <v>1505</v>
      </c>
      <c r="M76" s="217" t="s">
        <v>1172</v>
      </c>
      <c r="Q76" s="217"/>
      <c r="AH76" s="232"/>
    </row>
    <row r="77" spans="3:34" x14ac:dyDescent="0.25">
      <c r="C77" s="327" t="s">
        <v>2582</v>
      </c>
      <c r="D77" s="217" t="s">
        <v>2561</v>
      </c>
      <c r="E77" s="217" t="s">
        <v>2633</v>
      </c>
      <c r="F77" s="217" t="s">
        <v>2525</v>
      </c>
      <c r="G77" s="217" t="s">
        <v>2525</v>
      </c>
      <c r="H77" s="217" t="s">
        <v>430</v>
      </c>
      <c r="I77" s="217" t="s">
        <v>1172</v>
      </c>
      <c r="J77" s="326">
        <v>3000</v>
      </c>
      <c r="K77" s="217" t="s">
        <v>1505</v>
      </c>
      <c r="L77" s="217" t="s">
        <v>1505</v>
      </c>
      <c r="M77" s="217" t="s">
        <v>1172</v>
      </c>
      <c r="Q77" s="217"/>
      <c r="AH77" s="232"/>
    </row>
    <row r="78" spans="3:34" x14ac:dyDescent="0.25">
      <c r="C78" s="217" t="s">
        <v>2582</v>
      </c>
      <c r="D78" s="217" t="s">
        <v>2561</v>
      </c>
      <c r="E78" s="217" t="s">
        <v>2636</v>
      </c>
      <c r="F78" s="217" t="s">
        <v>2525</v>
      </c>
      <c r="G78" s="217" t="s">
        <v>2525</v>
      </c>
      <c r="H78" s="217" t="s">
        <v>430</v>
      </c>
      <c r="I78" s="217" t="s">
        <v>1172</v>
      </c>
      <c r="J78" s="326">
        <v>2800</v>
      </c>
      <c r="K78" s="217" t="s">
        <v>1505</v>
      </c>
      <c r="L78" s="217" t="s">
        <v>1505</v>
      </c>
      <c r="M78" s="217" t="s">
        <v>1172</v>
      </c>
      <c r="Q78" s="217"/>
      <c r="AH78" s="232"/>
    </row>
    <row r="79" spans="3:34" x14ac:dyDescent="0.25">
      <c r="C79" s="327" t="s">
        <v>2582</v>
      </c>
      <c r="D79" s="217" t="s">
        <v>2561</v>
      </c>
      <c r="E79" s="217" t="s">
        <v>2638</v>
      </c>
      <c r="F79" s="217" t="s">
        <v>2525</v>
      </c>
      <c r="G79" s="217" t="s">
        <v>2525</v>
      </c>
      <c r="H79" s="217" t="s">
        <v>430</v>
      </c>
      <c r="I79" s="217" t="s">
        <v>1172</v>
      </c>
      <c r="J79" s="326">
        <v>3111325</v>
      </c>
      <c r="K79" s="217" t="s">
        <v>1505</v>
      </c>
      <c r="L79" s="217" t="s">
        <v>1505</v>
      </c>
      <c r="M79" s="217" t="s">
        <v>1172</v>
      </c>
      <c r="Q79" s="217"/>
      <c r="AH79" s="232"/>
    </row>
    <row r="80" spans="3:34" x14ac:dyDescent="0.25">
      <c r="C80" s="217" t="s">
        <v>2582</v>
      </c>
      <c r="D80" s="217" t="s">
        <v>2562</v>
      </c>
      <c r="E80" s="217" t="s">
        <v>2641</v>
      </c>
      <c r="F80" s="217" t="s">
        <v>2525</v>
      </c>
      <c r="G80" s="217" t="s">
        <v>2525</v>
      </c>
      <c r="H80" s="217" t="s">
        <v>430</v>
      </c>
      <c r="I80" s="217" t="s">
        <v>1172</v>
      </c>
      <c r="J80" s="326">
        <v>2753663</v>
      </c>
      <c r="K80" s="217" t="s">
        <v>1505</v>
      </c>
      <c r="L80" s="217" t="s">
        <v>1505</v>
      </c>
      <c r="M80" s="217" t="s">
        <v>1172</v>
      </c>
      <c r="Q80" s="217"/>
      <c r="AH80" s="232"/>
    </row>
    <row r="81" spans="3:34" x14ac:dyDescent="0.25">
      <c r="C81" s="327" t="s">
        <v>2582</v>
      </c>
      <c r="D81" s="217" t="s">
        <v>2562</v>
      </c>
      <c r="E81" s="217" t="s">
        <v>2642</v>
      </c>
      <c r="F81" s="217" t="s">
        <v>2525</v>
      </c>
      <c r="G81" s="217" t="s">
        <v>2525</v>
      </c>
      <c r="H81" s="217" t="s">
        <v>430</v>
      </c>
      <c r="I81" s="217" t="s">
        <v>1172</v>
      </c>
      <c r="J81" s="326">
        <v>3664811</v>
      </c>
      <c r="K81" s="217" t="s">
        <v>1505</v>
      </c>
      <c r="L81" s="217" t="s">
        <v>1505</v>
      </c>
      <c r="M81" s="217" t="s">
        <v>1172</v>
      </c>
      <c r="Q81" s="217"/>
      <c r="AH81" s="232"/>
    </row>
    <row r="82" spans="3:34" x14ac:dyDescent="0.25">
      <c r="C82" s="217" t="s">
        <v>2566</v>
      </c>
      <c r="D82" s="217" t="s">
        <v>2561</v>
      </c>
      <c r="E82" s="217" t="s">
        <v>2626</v>
      </c>
      <c r="F82" s="217" t="s">
        <v>2525</v>
      </c>
      <c r="G82" s="217" t="s">
        <v>2525</v>
      </c>
      <c r="H82" s="217" t="s">
        <v>430</v>
      </c>
      <c r="I82" s="217" t="s">
        <v>1172</v>
      </c>
      <c r="J82" s="326">
        <v>68227932</v>
      </c>
      <c r="K82" s="217" t="s">
        <v>1505</v>
      </c>
      <c r="L82" s="217" t="s">
        <v>1505</v>
      </c>
      <c r="M82" s="217" t="s">
        <v>1172</v>
      </c>
      <c r="Q82" s="217"/>
      <c r="AH82" s="232"/>
    </row>
    <row r="83" spans="3:34" x14ac:dyDescent="0.25">
      <c r="C83" s="327" t="s">
        <v>2566</v>
      </c>
      <c r="D83" s="217" t="s">
        <v>2561</v>
      </c>
      <c r="E83" s="217" t="s">
        <v>2627</v>
      </c>
      <c r="F83" s="217" t="s">
        <v>2525</v>
      </c>
      <c r="G83" s="217" t="s">
        <v>2525</v>
      </c>
      <c r="H83" s="217" t="s">
        <v>430</v>
      </c>
      <c r="I83" s="217" t="s">
        <v>1172</v>
      </c>
      <c r="J83" s="326">
        <v>21322293</v>
      </c>
      <c r="K83" s="217" t="s">
        <v>1505</v>
      </c>
      <c r="L83" s="217" t="s">
        <v>1505</v>
      </c>
      <c r="M83" s="217" t="s">
        <v>1172</v>
      </c>
      <c r="Q83" s="217"/>
      <c r="AH83" s="232"/>
    </row>
    <row r="84" spans="3:34" x14ac:dyDescent="0.25">
      <c r="C84" s="217" t="s">
        <v>2566</v>
      </c>
      <c r="D84" s="217" t="s">
        <v>2561</v>
      </c>
      <c r="E84" s="217" t="s">
        <v>2628</v>
      </c>
      <c r="F84" s="217" t="s">
        <v>2525</v>
      </c>
      <c r="G84" s="217" t="s">
        <v>2525</v>
      </c>
      <c r="H84" s="217" t="s">
        <v>430</v>
      </c>
      <c r="I84" s="217" t="s">
        <v>1172</v>
      </c>
      <c r="J84" s="326">
        <v>189531</v>
      </c>
      <c r="K84" s="217" t="s">
        <v>1505</v>
      </c>
      <c r="L84" s="217" t="s">
        <v>1505</v>
      </c>
      <c r="M84" s="217" t="s">
        <v>1172</v>
      </c>
      <c r="Q84" s="217"/>
      <c r="AH84" s="232"/>
    </row>
    <row r="85" spans="3:34" x14ac:dyDescent="0.25">
      <c r="C85" s="327" t="s">
        <v>2566</v>
      </c>
      <c r="D85" s="217" t="s">
        <v>2561</v>
      </c>
      <c r="E85" s="217" t="s">
        <v>2632</v>
      </c>
      <c r="F85" s="217" t="s">
        <v>2525</v>
      </c>
      <c r="G85" s="217" t="s">
        <v>2525</v>
      </c>
      <c r="H85" s="217" t="s">
        <v>430</v>
      </c>
      <c r="I85" s="217" t="s">
        <v>1172</v>
      </c>
      <c r="J85" s="326">
        <v>449383729</v>
      </c>
      <c r="K85" s="217" t="s">
        <v>1505</v>
      </c>
      <c r="L85" s="217" t="s">
        <v>1505</v>
      </c>
      <c r="M85" s="217" t="s">
        <v>1172</v>
      </c>
      <c r="Q85" s="217"/>
      <c r="AH85" s="232"/>
    </row>
    <row r="86" spans="3:34" x14ac:dyDescent="0.25">
      <c r="C86" s="217" t="s">
        <v>2566</v>
      </c>
      <c r="D86" s="217" t="s">
        <v>2561</v>
      </c>
      <c r="E86" s="217" t="s">
        <v>2636</v>
      </c>
      <c r="F86" s="217" t="s">
        <v>2525</v>
      </c>
      <c r="G86" s="217" t="s">
        <v>2525</v>
      </c>
      <c r="H86" s="217" t="s">
        <v>430</v>
      </c>
      <c r="I86" s="217" t="s">
        <v>1172</v>
      </c>
      <c r="J86" s="326">
        <v>25270</v>
      </c>
      <c r="K86" s="217" t="s">
        <v>1505</v>
      </c>
      <c r="L86" s="217" t="s">
        <v>1505</v>
      </c>
      <c r="M86" s="217" t="s">
        <v>1172</v>
      </c>
      <c r="Q86" s="217"/>
      <c r="AH86" s="232"/>
    </row>
    <row r="87" spans="3:34" x14ac:dyDescent="0.25">
      <c r="C87" s="327" t="s">
        <v>2582</v>
      </c>
      <c r="D87" s="217" t="s">
        <v>2561</v>
      </c>
      <c r="E87" s="217" t="s">
        <v>2639</v>
      </c>
      <c r="F87" s="217" t="s">
        <v>2525</v>
      </c>
      <c r="G87" s="217" t="s">
        <v>2525</v>
      </c>
      <c r="H87" s="217" t="s">
        <v>430</v>
      </c>
      <c r="I87" s="217" t="s">
        <v>1172</v>
      </c>
      <c r="J87" s="326">
        <v>469949</v>
      </c>
      <c r="K87" s="217" t="s">
        <v>1505</v>
      </c>
      <c r="L87" s="217" t="s">
        <v>1505</v>
      </c>
      <c r="M87" s="217" t="s">
        <v>1172</v>
      </c>
      <c r="Q87" s="217"/>
      <c r="AH87" s="232"/>
    </row>
    <row r="88" spans="3:34" x14ac:dyDescent="0.25">
      <c r="C88" s="217" t="s">
        <v>2566</v>
      </c>
      <c r="D88" s="217" t="s">
        <v>2562</v>
      </c>
      <c r="E88" s="217" t="s">
        <v>2641</v>
      </c>
      <c r="F88" s="217" t="s">
        <v>2525</v>
      </c>
      <c r="G88" s="217" t="s">
        <v>2525</v>
      </c>
      <c r="H88" s="217" t="s">
        <v>430</v>
      </c>
      <c r="I88" s="217" t="s">
        <v>1172</v>
      </c>
      <c r="J88" s="326">
        <v>5300260</v>
      </c>
      <c r="K88" s="217" t="s">
        <v>1505</v>
      </c>
      <c r="L88" s="217" t="s">
        <v>1505</v>
      </c>
      <c r="M88" s="217" t="s">
        <v>1172</v>
      </c>
      <c r="Q88" s="217"/>
      <c r="AH88" s="232"/>
    </row>
    <row r="89" spans="3:34" x14ac:dyDescent="0.25">
      <c r="C89" s="327" t="s">
        <v>2566</v>
      </c>
      <c r="D89" s="217" t="s">
        <v>2562</v>
      </c>
      <c r="E89" s="217" t="s">
        <v>2642</v>
      </c>
      <c r="F89" s="217" t="s">
        <v>2525</v>
      </c>
      <c r="G89" s="217" t="s">
        <v>2525</v>
      </c>
      <c r="H89" s="217" t="s">
        <v>430</v>
      </c>
      <c r="I89" s="217" t="s">
        <v>1172</v>
      </c>
      <c r="J89" s="326">
        <v>9260297</v>
      </c>
      <c r="K89" s="217" t="s">
        <v>1505</v>
      </c>
      <c r="L89" s="217" t="s">
        <v>1505</v>
      </c>
      <c r="M89" s="217" t="s">
        <v>1172</v>
      </c>
      <c r="Q89" s="217"/>
      <c r="AH89" s="232"/>
    </row>
    <row r="90" spans="3:34" x14ac:dyDescent="0.25">
      <c r="C90" s="217" t="s">
        <v>2586</v>
      </c>
      <c r="D90" s="217" t="s">
        <v>2561</v>
      </c>
      <c r="E90" s="217" t="s">
        <v>2624</v>
      </c>
      <c r="F90" s="217" t="s">
        <v>2525</v>
      </c>
      <c r="G90" s="217" t="s">
        <v>2525</v>
      </c>
      <c r="H90" s="217" t="s">
        <v>430</v>
      </c>
      <c r="I90" s="217" t="s">
        <v>1172</v>
      </c>
      <c r="J90" s="326">
        <v>12725385</v>
      </c>
      <c r="K90" s="217" t="s">
        <v>1505</v>
      </c>
      <c r="L90" s="217" t="s">
        <v>1505</v>
      </c>
      <c r="M90" s="217" t="s">
        <v>1172</v>
      </c>
      <c r="Q90" s="217"/>
      <c r="AH90" s="232"/>
    </row>
    <row r="91" spans="3:34" x14ac:dyDescent="0.25">
      <c r="C91" s="327" t="s">
        <v>2586</v>
      </c>
      <c r="D91" s="217" t="s">
        <v>2561</v>
      </c>
      <c r="E91" s="217" t="s">
        <v>2625</v>
      </c>
      <c r="F91" s="217" t="s">
        <v>2525</v>
      </c>
      <c r="G91" s="217" t="s">
        <v>2525</v>
      </c>
      <c r="H91" s="217" t="s">
        <v>430</v>
      </c>
      <c r="I91" s="217" t="s">
        <v>1172</v>
      </c>
      <c r="J91" s="326">
        <v>300000</v>
      </c>
      <c r="K91" s="217" t="s">
        <v>1505</v>
      </c>
      <c r="L91" s="217" t="s">
        <v>1505</v>
      </c>
      <c r="M91" s="217" t="s">
        <v>1172</v>
      </c>
      <c r="Q91" s="217"/>
      <c r="AH91" s="232"/>
    </row>
    <row r="92" spans="3:34" x14ac:dyDescent="0.25">
      <c r="C92" s="217" t="s">
        <v>2586</v>
      </c>
      <c r="D92" s="217" t="s">
        <v>2561</v>
      </c>
      <c r="E92" s="217" t="s">
        <v>2627</v>
      </c>
      <c r="F92" s="217" t="s">
        <v>2525</v>
      </c>
      <c r="G92" s="217" t="s">
        <v>2525</v>
      </c>
      <c r="H92" s="217" t="s">
        <v>430</v>
      </c>
      <c r="I92" s="217" t="s">
        <v>1172</v>
      </c>
      <c r="J92" s="326">
        <v>4517139</v>
      </c>
      <c r="K92" s="217" t="s">
        <v>1505</v>
      </c>
      <c r="L92" s="217" t="s">
        <v>1505</v>
      </c>
      <c r="M92" s="217" t="s">
        <v>1172</v>
      </c>
      <c r="Q92" s="217"/>
      <c r="AH92" s="232"/>
    </row>
    <row r="93" spans="3:34" x14ac:dyDescent="0.25">
      <c r="C93" s="327" t="s">
        <v>2586</v>
      </c>
      <c r="D93" s="217" t="s">
        <v>2561</v>
      </c>
      <c r="E93" s="217" t="s">
        <v>2628</v>
      </c>
      <c r="F93" s="217" t="s">
        <v>2525</v>
      </c>
      <c r="G93" s="217" t="s">
        <v>2525</v>
      </c>
      <c r="H93" s="217" t="s">
        <v>430</v>
      </c>
      <c r="I93" s="217" t="s">
        <v>1172</v>
      </c>
      <c r="J93" s="326">
        <v>349510</v>
      </c>
      <c r="K93" s="217" t="s">
        <v>1505</v>
      </c>
      <c r="L93" s="217" t="s">
        <v>1505</v>
      </c>
      <c r="M93" s="217" t="s">
        <v>1172</v>
      </c>
      <c r="Q93" s="217"/>
      <c r="AH93" s="232"/>
    </row>
    <row r="94" spans="3:34" x14ac:dyDescent="0.25">
      <c r="C94" s="217" t="s">
        <v>2586</v>
      </c>
      <c r="D94" s="217" t="s">
        <v>2561</v>
      </c>
      <c r="E94" s="217" t="s">
        <v>2632</v>
      </c>
      <c r="F94" s="217" t="s">
        <v>2525</v>
      </c>
      <c r="G94" s="217" t="s">
        <v>2525</v>
      </c>
      <c r="H94" s="217" t="s">
        <v>430</v>
      </c>
      <c r="I94" s="217" t="s">
        <v>1172</v>
      </c>
      <c r="J94" s="326">
        <v>34561227</v>
      </c>
      <c r="K94" s="217" t="s">
        <v>1505</v>
      </c>
      <c r="L94" s="217" t="s">
        <v>1505</v>
      </c>
      <c r="M94" s="217" t="s">
        <v>1172</v>
      </c>
      <c r="Q94" s="217"/>
      <c r="AH94" s="232"/>
    </row>
    <row r="95" spans="3:34" x14ac:dyDescent="0.25">
      <c r="C95" s="327" t="s">
        <v>2586</v>
      </c>
      <c r="D95" s="217" t="s">
        <v>2561</v>
      </c>
      <c r="E95" s="217" t="s">
        <v>2633</v>
      </c>
      <c r="F95" s="217" t="s">
        <v>2525</v>
      </c>
      <c r="G95" s="217" t="s">
        <v>2525</v>
      </c>
      <c r="H95" s="217" t="s">
        <v>430</v>
      </c>
      <c r="I95" s="217" t="s">
        <v>1172</v>
      </c>
      <c r="J95" s="326">
        <v>592145</v>
      </c>
      <c r="K95" s="217" t="s">
        <v>1505</v>
      </c>
      <c r="L95" s="217" t="s">
        <v>1505</v>
      </c>
      <c r="M95" s="217" t="s">
        <v>1172</v>
      </c>
      <c r="Q95" s="217"/>
      <c r="AH95" s="232"/>
    </row>
    <row r="96" spans="3:34" x14ac:dyDescent="0.25">
      <c r="C96" s="217" t="s">
        <v>2586</v>
      </c>
      <c r="D96" s="217" t="s">
        <v>2561</v>
      </c>
      <c r="E96" s="217" t="s">
        <v>2634</v>
      </c>
      <c r="F96" s="217" t="s">
        <v>2525</v>
      </c>
      <c r="G96" s="217" t="s">
        <v>2525</v>
      </c>
      <c r="H96" s="217" t="s">
        <v>430</v>
      </c>
      <c r="I96" s="217" t="s">
        <v>1172</v>
      </c>
      <c r="J96" s="326">
        <v>3289275</v>
      </c>
      <c r="K96" s="217" t="s">
        <v>1505</v>
      </c>
      <c r="L96" s="217" t="s">
        <v>1505</v>
      </c>
      <c r="M96" s="217" t="s">
        <v>1172</v>
      </c>
      <c r="Q96" s="217"/>
      <c r="AH96" s="232"/>
    </row>
    <row r="97" spans="3:34" x14ac:dyDescent="0.25">
      <c r="C97" s="327" t="s">
        <v>2586</v>
      </c>
      <c r="D97" s="217" t="s">
        <v>2561</v>
      </c>
      <c r="E97" s="217" t="s">
        <v>2636</v>
      </c>
      <c r="F97" s="217" t="s">
        <v>2525</v>
      </c>
      <c r="G97" s="217" t="s">
        <v>2525</v>
      </c>
      <c r="H97" s="217" t="s">
        <v>430</v>
      </c>
      <c r="I97" s="217" t="s">
        <v>1172</v>
      </c>
      <c r="J97" s="326">
        <v>46602</v>
      </c>
      <c r="K97" s="217" t="s">
        <v>1505</v>
      </c>
      <c r="L97" s="217" t="s">
        <v>1505</v>
      </c>
      <c r="M97" s="217" t="s">
        <v>1172</v>
      </c>
      <c r="Q97" s="217"/>
      <c r="AH97" s="232"/>
    </row>
    <row r="98" spans="3:34" x14ac:dyDescent="0.25">
      <c r="C98" s="217" t="s">
        <v>2586</v>
      </c>
      <c r="D98" s="217" t="s">
        <v>2561</v>
      </c>
      <c r="E98" s="217" t="s">
        <v>2639</v>
      </c>
      <c r="F98" s="217" t="s">
        <v>2525</v>
      </c>
      <c r="G98" s="217" t="s">
        <v>2525</v>
      </c>
      <c r="H98" s="217" t="s">
        <v>430</v>
      </c>
      <c r="I98" s="217" t="s">
        <v>1172</v>
      </c>
      <c r="J98" s="326">
        <v>1006284</v>
      </c>
      <c r="K98" s="217" t="s">
        <v>1505</v>
      </c>
      <c r="L98" s="217" t="s">
        <v>1505</v>
      </c>
      <c r="M98" s="217" t="s">
        <v>1172</v>
      </c>
      <c r="Q98" s="217"/>
      <c r="AH98" s="232"/>
    </row>
    <row r="99" spans="3:34" x14ac:dyDescent="0.25">
      <c r="C99" s="327" t="s">
        <v>2586</v>
      </c>
      <c r="D99" s="217" t="s">
        <v>2561</v>
      </c>
      <c r="E99" s="217" t="s">
        <v>2640</v>
      </c>
      <c r="F99" s="217" t="s">
        <v>2525</v>
      </c>
      <c r="G99" s="217" t="s">
        <v>2525</v>
      </c>
      <c r="H99" s="217" t="s">
        <v>430</v>
      </c>
      <c r="I99" s="217" t="s">
        <v>1172</v>
      </c>
      <c r="J99" s="326">
        <v>570000</v>
      </c>
      <c r="K99" s="217" t="s">
        <v>1505</v>
      </c>
      <c r="L99" s="217" t="s">
        <v>1505</v>
      </c>
      <c r="M99" s="217" t="s">
        <v>1172</v>
      </c>
      <c r="Q99" s="217"/>
      <c r="AH99" s="232"/>
    </row>
    <row r="100" spans="3:34" x14ac:dyDescent="0.25">
      <c r="C100" s="217" t="s">
        <v>2586</v>
      </c>
      <c r="D100" s="217" t="s">
        <v>2562</v>
      </c>
      <c r="E100" s="217" t="s">
        <v>2641</v>
      </c>
      <c r="F100" s="217" t="s">
        <v>2525</v>
      </c>
      <c r="G100" s="217" t="s">
        <v>2525</v>
      </c>
      <c r="H100" s="217" t="s">
        <v>430</v>
      </c>
      <c r="I100" s="217" t="s">
        <v>1172</v>
      </c>
      <c r="J100" s="326">
        <v>580217</v>
      </c>
      <c r="K100" s="217" t="s">
        <v>1505</v>
      </c>
      <c r="L100" s="217" t="s">
        <v>1505</v>
      </c>
      <c r="M100" s="217" t="s">
        <v>1172</v>
      </c>
      <c r="Q100" s="217"/>
      <c r="AH100" s="232"/>
    </row>
    <row r="101" spans="3:34" x14ac:dyDescent="0.25">
      <c r="C101" s="327" t="s">
        <v>2586</v>
      </c>
      <c r="D101" s="217" t="s">
        <v>2562</v>
      </c>
      <c r="E101" s="217" t="s">
        <v>2642</v>
      </c>
      <c r="F101" s="217" t="s">
        <v>2525</v>
      </c>
      <c r="G101" s="217" t="s">
        <v>2525</v>
      </c>
      <c r="H101" s="217" t="s">
        <v>430</v>
      </c>
      <c r="I101" s="217" t="s">
        <v>1172</v>
      </c>
      <c r="J101" s="326">
        <v>184332</v>
      </c>
      <c r="K101" s="217" t="s">
        <v>1505</v>
      </c>
      <c r="L101" s="217" t="s">
        <v>1505</v>
      </c>
      <c r="M101" s="217" t="s">
        <v>1172</v>
      </c>
      <c r="Q101" s="217"/>
      <c r="AH101" s="232"/>
    </row>
    <row r="102" spans="3:34" x14ac:dyDescent="0.25">
      <c r="C102" s="217" t="s">
        <v>2586</v>
      </c>
      <c r="D102" s="217" t="s">
        <v>2563</v>
      </c>
      <c r="E102" s="217" t="s">
        <v>2645</v>
      </c>
      <c r="F102" s="217" t="s">
        <v>2525</v>
      </c>
      <c r="G102" s="217" t="s">
        <v>2525</v>
      </c>
      <c r="H102" s="217" t="s">
        <v>430</v>
      </c>
      <c r="I102" s="217" t="s">
        <v>1172</v>
      </c>
      <c r="J102" s="326">
        <v>2700000</v>
      </c>
      <c r="K102" s="217" t="s">
        <v>1505</v>
      </c>
      <c r="L102" s="217" t="s">
        <v>1505</v>
      </c>
      <c r="M102" s="217" t="s">
        <v>1172</v>
      </c>
      <c r="Q102" s="217"/>
      <c r="AH102" s="232"/>
    </row>
    <row r="103" spans="3:34" x14ac:dyDescent="0.25">
      <c r="C103" s="327" t="s">
        <v>2586</v>
      </c>
      <c r="D103" s="217" t="s">
        <v>2566</v>
      </c>
      <c r="E103" s="217" t="s">
        <v>2655</v>
      </c>
      <c r="F103" s="217" t="s">
        <v>2525</v>
      </c>
      <c r="G103" s="217" t="s">
        <v>2525</v>
      </c>
      <c r="H103" s="217" t="s">
        <v>430</v>
      </c>
      <c r="I103" s="217" t="s">
        <v>1172</v>
      </c>
      <c r="J103" s="326">
        <v>82600</v>
      </c>
      <c r="K103" s="217" t="s">
        <v>1505</v>
      </c>
      <c r="L103" s="217" t="s">
        <v>1505</v>
      </c>
      <c r="M103" s="217" t="s">
        <v>1172</v>
      </c>
      <c r="Q103" s="217"/>
      <c r="AH103" s="232"/>
    </row>
    <row r="104" spans="3:34" x14ac:dyDescent="0.25">
      <c r="C104" s="217" t="s">
        <v>2588</v>
      </c>
      <c r="D104" s="217" t="s">
        <v>2561</v>
      </c>
      <c r="E104" s="217" t="s">
        <v>2624</v>
      </c>
      <c r="F104" s="217" t="s">
        <v>2525</v>
      </c>
      <c r="G104" s="217" t="s">
        <v>2525</v>
      </c>
      <c r="H104" s="217" t="s">
        <v>430</v>
      </c>
      <c r="I104" s="217" t="s">
        <v>1172</v>
      </c>
      <c r="J104" s="326">
        <v>421520</v>
      </c>
      <c r="K104" s="217" t="s">
        <v>1505</v>
      </c>
      <c r="L104" s="217" t="s">
        <v>1505</v>
      </c>
      <c r="M104" s="217" t="s">
        <v>1172</v>
      </c>
      <c r="Q104" s="217"/>
      <c r="AH104" s="232"/>
    </row>
    <row r="105" spans="3:34" x14ac:dyDescent="0.25">
      <c r="C105" s="327" t="s">
        <v>2588</v>
      </c>
      <c r="D105" s="217" t="s">
        <v>2561</v>
      </c>
      <c r="E105" s="217" t="s">
        <v>2625</v>
      </c>
      <c r="F105" s="217" t="s">
        <v>2525</v>
      </c>
      <c r="G105" s="217" t="s">
        <v>2525</v>
      </c>
      <c r="H105" s="217" t="s">
        <v>430</v>
      </c>
      <c r="I105" s="217" t="s">
        <v>1172</v>
      </c>
      <c r="J105" s="326">
        <v>1660205</v>
      </c>
      <c r="K105" s="217" t="s">
        <v>1505</v>
      </c>
      <c r="L105" s="217" t="s">
        <v>1505</v>
      </c>
      <c r="M105" s="217" t="s">
        <v>1172</v>
      </c>
      <c r="Q105" s="217"/>
      <c r="AH105" s="232"/>
    </row>
    <row r="106" spans="3:34" x14ac:dyDescent="0.25">
      <c r="C106" s="217" t="s">
        <v>2588</v>
      </c>
      <c r="D106" s="217" t="s">
        <v>2561</v>
      </c>
      <c r="E106" s="217" t="s">
        <v>2626</v>
      </c>
      <c r="F106" s="217" t="s">
        <v>2525</v>
      </c>
      <c r="G106" s="217" t="s">
        <v>2525</v>
      </c>
      <c r="H106" s="217" t="s">
        <v>430</v>
      </c>
      <c r="I106" s="217" t="s">
        <v>1172</v>
      </c>
      <c r="J106" s="326">
        <v>374000</v>
      </c>
      <c r="K106" s="217" t="s">
        <v>1505</v>
      </c>
      <c r="L106" s="217" t="s">
        <v>1505</v>
      </c>
      <c r="M106" s="217" t="s">
        <v>1172</v>
      </c>
      <c r="Q106" s="217"/>
      <c r="AH106" s="232"/>
    </row>
    <row r="107" spans="3:34" x14ac:dyDescent="0.25">
      <c r="C107" s="327" t="s">
        <v>2588</v>
      </c>
      <c r="D107" s="217" t="s">
        <v>2561</v>
      </c>
      <c r="E107" s="217" t="s">
        <v>2627</v>
      </c>
      <c r="F107" s="217" t="s">
        <v>2525</v>
      </c>
      <c r="G107" s="217" t="s">
        <v>2525</v>
      </c>
      <c r="H107" s="217" t="s">
        <v>430</v>
      </c>
      <c r="I107" s="217" t="s">
        <v>1172</v>
      </c>
      <c r="J107" s="326">
        <v>577961</v>
      </c>
      <c r="K107" s="217" t="s">
        <v>1505</v>
      </c>
      <c r="L107" s="217" t="s">
        <v>1505</v>
      </c>
      <c r="M107" s="217" t="s">
        <v>1172</v>
      </c>
      <c r="Q107" s="217"/>
      <c r="AH107" s="232"/>
    </row>
    <row r="108" spans="3:34" x14ac:dyDescent="0.25">
      <c r="C108" s="217" t="s">
        <v>2588</v>
      </c>
      <c r="D108" s="217" t="s">
        <v>2561</v>
      </c>
      <c r="E108" s="217" t="s">
        <v>2632</v>
      </c>
      <c r="F108" s="217" t="s">
        <v>2525</v>
      </c>
      <c r="G108" s="217" t="s">
        <v>2525</v>
      </c>
      <c r="H108" s="217" t="s">
        <v>430</v>
      </c>
      <c r="I108" s="217" t="s">
        <v>1172</v>
      </c>
      <c r="J108" s="326">
        <v>3617315</v>
      </c>
      <c r="K108" s="217" t="s">
        <v>1505</v>
      </c>
      <c r="L108" s="217" t="s">
        <v>1505</v>
      </c>
      <c r="M108" s="217" t="s">
        <v>1172</v>
      </c>
      <c r="Q108" s="217"/>
      <c r="AH108" s="232"/>
    </row>
    <row r="109" spans="3:34" x14ac:dyDescent="0.25">
      <c r="C109" s="327" t="s">
        <v>2588</v>
      </c>
      <c r="D109" s="217" t="s">
        <v>2561</v>
      </c>
      <c r="E109" s="217" t="s">
        <v>2633</v>
      </c>
      <c r="F109" s="217" t="s">
        <v>2525</v>
      </c>
      <c r="G109" s="217" t="s">
        <v>2525</v>
      </c>
      <c r="H109" s="217" t="s">
        <v>430</v>
      </c>
      <c r="I109" s="217" t="s">
        <v>1172</v>
      </c>
      <c r="J109" s="326">
        <v>270960</v>
      </c>
      <c r="K109" s="217" t="s">
        <v>1505</v>
      </c>
      <c r="L109" s="217" t="s">
        <v>1505</v>
      </c>
      <c r="M109" s="217" t="s">
        <v>1172</v>
      </c>
      <c r="Q109" s="217"/>
      <c r="AH109" s="232"/>
    </row>
    <row r="110" spans="3:34" x14ac:dyDescent="0.25">
      <c r="C110" s="217" t="s">
        <v>2588</v>
      </c>
      <c r="D110" s="217" t="s">
        <v>2561</v>
      </c>
      <c r="E110" s="217" t="s">
        <v>2634</v>
      </c>
      <c r="F110" s="217" t="s">
        <v>2525</v>
      </c>
      <c r="G110" s="217" t="s">
        <v>2525</v>
      </c>
      <c r="H110" s="217" t="s">
        <v>430</v>
      </c>
      <c r="I110" s="217" t="s">
        <v>1172</v>
      </c>
      <c r="J110" s="326">
        <v>189000</v>
      </c>
      <c r="K110" s="217" t="s">
        <v>1505</v>
      </c>
      <c r="L110" s="217" t="s">
        <v>1505</v>
      </c>
      <c r="M110" s="217" t="s">
        <v>1172</v>
      </c>
      <c r="Q110" s="217"/>
      <c r="AH110" s="232"/>
    </row>
    <row r="111" spans="3:34" x14ac:dyDescent="0.25">
      <c r="C111" s="327" t="s">
        <v>2588</v>
      </c>
      <c r="D111" s="217" t="s">
        <v>2561</v>
      </c>
      <c r="E111" s="217" t="s">
        <v>2636</v>
      </c>
      <c r="F111" s="217" t="s">
        <v>2525</v>
      </c>
      <c r="G111" s="217" t="s">
        <v>2525</v>
      </c>
      <c r="H111" s="217" t="s">
        <v>430</v>
      </c>
      <c r="I111" s="217" t="s">
        <v>1172</v>
      </c>
      <c r="J111" s="326">
        <v>26400</v>
      </c>
      <c r="K111" s="217" t="s">
        <v>1505</v>
      </c>
      <c r="L111" s="217" t="s">
        <v>1505</v>
      </c>
      <c r="M111" s="217" t="s">
        <v>1172</v>
      </c>
      <c r="Q111" s="217"/>
      <c r="AH111" s="232"/>
    </row>
    <row r="112" spans="3:34" x14ac:dyDescent="0.25">
      <c r="C112" s="217" t="s">
        <v>2588</v>
      </c>
      <c r="D112" s="217" t="s">
        <v>2561</v>
      </c>
      <c r="E112" s="217" t="s">
        <v>2639</v>
      </c>
      <c r="F112" s="217" t="s">
        <v>2525</v>
      </c>
      <c r="G112" s="217" t="s">
        <v>2525</v>
      </c>
      <c r="H112" s="217" t="s">
        <v>430</v>
      </c>
      <c r="I112" s="217" t="s">
        <v>1172</v>
      </c>
      <c r="J112" s="326">
        <v>82800</v>
      </c>
      <c r="K112" s="217" t="s">
        <v>1505</v>
      </c>
      <c r="L112" s="217" t="s">
        <v>1505</v>
      </c>
      <c r="M112" s="217" t="s">
        <v>1172</v>
      </c>
      <c r="Q112" s="217"/>
      <c r="AH112" s="232"/>
    </row>
    <row r="113" spans="3:34" x14ac:dyDescent="0.25">
      <c r="C113" s="327" t="s">
        <v>2588</v>
      </c>
      <c r="D113" s="217" t="s">
        <v>2562</v>
      </c>
      <c r="E113" s="217" t="s">
        <v>2641</v>
      </c>
      <c r="F113" s="217" t="s">
        <v>2525</v>
      </c>
      <c r="G113" s="217" t="s">
        <v>2525</v>
      </c>
      <c r="H113" s="217" t="s">
        <v>430</v>
      </c>
      <c r="I113" s="217" t="s">
        <v>1172</v>
      </c>
      <c r="J113" s="326">
        <v>5173501</v>
      </c>
      <c r="K113" s="217" t="s">
        <v>1505</v>
      </c>
      <c r="L113" s="217" t="s">
        <v>1505</v>
      </c>
      <c r="M113" s="217" t="s">
        <v>1172</v>
      </c>
      <c r="Q113" s="217"/>
      <c r="AH113" s="232"/>
    </row>
    <row r="114" spans="3:34" x14ac:dyDescent="0.25">
      <c r="C114" s="217" t="s">
        <v>2588</v>
      </c>
      <c r="D114" s="217" t="s">
        <v>2562</v>
      </c>
      <c r="E114" s="217" t="s">
        <v>2642</v>
      </c>
      <c r="F114" s="217" t="s">
        <v>2525</v>
      </c>
      <c r="G114" s="217" t="s">
        <v>2525</v>
      </c>
      <c r="H114" s="217" t="s">
        <v>430</v>
      </c>
      <c r="I114" s="217" t="s">
        <v>1172</v>
      </c>
      <c r="J114" s="326">
        <v>4515127</v>
      </c>
      <c r="K114" s="217" t="s">
        <v>1505</v>
      </c>
      <c r="L114" s="217" t="s">
        <v>1505</v>
      </c>
      <c r="M114" s="217" t="s">
        <v>1172</v>
      </c>
      <c r="Q114" s="217"/>
      <c r="AH114" s="232"/>
    </row>
    <row r="115" spans="3:34" x14ac:dyDescent="0.25">
      <c r="C115" s="327" t="s">
        <v>2590</v>
      </c>
      <c r="D115" s="217" t="s">
        <v>2564</v>
      </c>
      <c r="E115" s="217" t="s">
        <v>2621</v>
      </c>
      <c r="F115" s="217" t="s">
        <v>2525</v>
      </c>
      <c r="G115" s="217" t="s">
        <v>2525</v>
      </c>
      <c r="H115" s="217" t="s">
        <v>430</v>
      </c>
      <c r="I115" s="217" t="s">
        <v>1172</v>
      </c>
      <c r="J115" s="326">
        <v>2981900</v>
      </c>
      <c r="K115" s="217" t="s">
        <v>1505</v>
      </c>
      <c r="L115" s="217" t="s">
        <v>1505</v>
      </c>
      <c r="M115" s="217" t="s">
        <v>1172</v>
      </c>
      <c r="Q115" s="217"/>
      <c r="AH115" s="232"/>
    </row>
    <row r="116" spans="3:34" x14ac:dyDescent="0.25">
      <c r="C116" s="217" t="s">
        <v>2590</v>
      </c>
      <c r="D116" s="217" t="s">
        <v>2561</v>
      </c>
      <c r="E116" s="217" t="s">
        <v>2633</v>
      </c>
      <c r="F116" s="217" t="s">
        <v>2525</v>
      </c>
      <c r="G116" s="217" t="s">
        <v>2525</v>
      </c>
      <c r="H116" s="217" t="s">
        <v>430</v>
      </c>
      <c r="I116" s="217" t="s">
        <v>1172</v>
      </c>
      <c r="J116" s="326">
        <v>214278</v>
      </c>
      <c r="K116" s="217" t="s">
        <v>1505</v>
      </c>
      <c r="L116" s="217" t="s">
        <v>1505</v>
      </c>
      <c r="M116" s="217" t="s">
        <v>1172</v>
      </c>
      <c r="Q116" s="217"/>
      <c r="AH116" s="232"/>
    </row>
    <row r="117" spans="3:34" x14ac:dyDescent="0.25">
      <c r="C117" s="327" t="s">
        <v>2590</v>
      </c>
      <c r="D117" s="217" t="s">
        <v>2561</v>
      </c>
      <c r="E117" s="217" t="s">
        <v>2634</v>
      </c>
      <c r="F117" s="217" t="s">
        <v>2525</v>
      </c>
      <c r="G117" s="217" t="s">
        <v>2525</v>
      </c>
      <c r="H117" s="217" t="s">
        <v>430</v>
      </c>
      <c r="I117" s="217" t="s">
        <v>1172</v>
      </c>
      <c r="J117" s="326">
        <v>56571</v>
      </c>
      <c r="K117" s="217" t="s">
        <v>1505</v>
      </c>
      <c r="L117" s="217" t="s">
        <v>1505</v>
      </c>
      <c r="M117" s="217" t="s">
        <v>1172</v>
      </c>
      <c r="Q117" s="217"/>
      <c r="AH117" s="232"/>
    </row>
    <row r="118" spans="3:34" x14ac:dyDescent="0.25">
      <c r="C118" s="217" t="s">
        <v>2590</v>
      </c>
      <c r="D118" s="217" t="s">
        <v>2561</v>
      </c>
      <c r="E118" s="217" t="s">
        <v>2636</v>
      </c>
      <c r="F118" s="217" t="s">
        <v>2525</v>
      </c>
      <c r="G118" s="217" t="s">
        <v>2525</v>
      </c>
      <c r="H118" s="217" t="s">
        <v>430</v>
      </c>
      <c r="I118" s="217" t="s">
        <v>1172</v>
      </c>
      <c r="J118" s="326">
        <v>46218</v>
      </c>
      <c r="K118" s="217" t="s">
        <v>1505</v>
      </c>
      <c r="L118" s="217" t="s">
        <v>1505</v>
      </c>
      <c r="M118" s="217" t="s">
        <v>1172</v>
      </c>
      <c r="Q118" s="217"/>
      <c r="AH118" s="232"/>
    </row>
    <row r="119" spans="3:34" x14ac:dyDescent="0.25">
      <c r="C119" s="327" t="s">
        <v>2590</v>
      </c>
      <c r="D119" s="217" t="s">
        <v>2561</v>
      </c>
      <c r="E119" s="217" t="s">
        <v>2639</v>
      </c>
      <c r="F119" s="217" t="s">
        <v>2525</v>
      </c>
      <c r="G119" s="217" t="s">
        <v>2525</v>
      </c>
      <c r="H119" s="217" t="s">
        <v>430</v>
      </c>
      <c r="I119" s="217" t="s">
        <v>1172</v>
      </c>
      <c r="J119" s="326">
        <v>244051</v>
      </c>
      <c r="K119" s="217" t="s">
        <v>1505</v>
      </c>
      <c r="L119" s="217" t="s">
        <v>1505</v>
      </c>
      <c r="M119" s="217" t="s">
        <v>1172</v>
      </c>
      <c r="Q119" s="217"/>
      <c r="AH119" s="232"/>
    </row>
    <row r="120" spans="3:34" x14ac:dyDescent="0.25">
      <c r="C120" s="217" t="s">
        <v>2592</v>
      </c>
      <c r="D120" s="217" t="s">
        <v>2564</v>
      </c>
      <c r="E120" s="217" t="s">
        <v>2621</v>
      </c>
      <c r="F120" s="217" t="s">
        <v>2525</v>
      </c>
      <c r="G120" s="217" t="s">
        <v>2525</v>
      </c>
      <c r="H120" s="217" t="s">
        <v>430</v>
      </c>
      <c r="I120" s="217" t="s">
        <v>1172</v>
      </c>
      <c r="J120" s="326">
        <v>100000</v>
      </c>
      <c r="K120" s="217" t="s">
        <v>1505</v>
      </c>
      <c r="L120" s="217" t="s">
        <v>1505</v>
      </c>
      <c r="M120" s="217" t="s">
        <v>1172</v>
      </c>
      <c r="Q120" s="217"/>
      <c r="AH120" s="232"/>
    </row>
    <row r="121" spans="3:34" x14ac:dyDescent="0.25">
      <c r="C121" s="327" t="s">
        <v>2592</v>
      </c>
      <c r="D121" s="217" t="s">
        <v>2564</v>
      </c>
      <c r="E121" s="217" t="s">
        <v>2622</v>
      </c>
      <c r="F121" s="217" t="s">
        <v>2525</v>
      </c>
      <c r="G121" s="217" t="s">
        <v>2525</v>
      </c>
      <c r="H121" s="217" t="s">
        <v>430</v>
      </c>
      <c r="I121" s="217" t="s">
        <v>1172</v>
      </c>
      <c r="J121" s="326">
        <v>2520700</v>
      </c>
      <c r="K121" s="217" t="s">
        <v>1505</v>
      </c>
      <c r="L121" s="217" t="s">
        <v>1505</v>
      </c>
      <c r="M121" s="217" t="s">
        <v>1172</v>
      </c>
      <c r="Q121" s="217"/>
      <c r="AH121" s="232"/>
    </row>
    <row r="122" spans="3:34" x14ac:dyDescent="0.25">
      <c r="C122" s="217" t="s">
        <v>2592</v>
      </c>
      <c r="D122" s="217" t="s">
        <v>2561</v>
      </c>
      <c r="E122" s="217" t="s">
        <v>2624</v>
      </c>
      <c r="F122" s="217" t="s">
        <v>2525</v>
      </c>
      <c r="G122" s="217" t="s">
        <v>2525</v>
      </c>
      <c r="H122" s="217" t="s">
        <v>430</v>
      </c>
      <c r="I122" s="217" t="s">
        <v>1172</v>
      </c>
      <c r="J122" s="326">
        <v>5711772</v>
      </c>
      <c r="K122" s="217" t="s">
        <v>1505</v>
      </c>
      <c r="L122" s="217" t="s">
        <v>1505</v>
      </c>
      <c r="M122" s="217" t="s">
        <v>1172</v>
      </c>
      <c r="Q122" s="217"/>
      <c r="AH122" s="232"/>
    </row>
    <row r="123" spans="3:34" x14ac:dyDescent="0.25">
      <c r="C123" s="327" t="s">
        <v>2592</v>
      </c>
      <c r="D123" s="217" t="s">
        <v>2561</v>
      </c>
      <c r="E123" s="217" t="s">
        <v>2625</v>
      </c>
      <c r="F123" s="217" t="s">
        <v>2525</v>
      </c>
      <c r="G123" s="217" t="s">
        <v>2525</v>
      </c>
      <c r="H123" s="217" t="s">
        <v>430</v>
      </c>
      <c r="I123" s="217" t="s">
        <v>1172</v>
      </c>
      <c r="J123" s="326">
        <v>518788</v>
      </c>
      <c r="K123" s="217" t="s">
        <v>1505</v>
      </c>
      <c r="L123" s="217" t="s">
        <v>1505</v>
      </c>
      <c r="M123" s="217" t="s">
        <v>1172</v>
      </c>
      <c r="Q123" s="217"/>
      <c r="AH123" s="232"/>
    </row>
    <row r="124" spans="3:34" x14ac:dyDescent="0.25">
      <c r="C124" s="217" t="s">
        <v>2592</v>
      </c>
      <c r="D124" s="217" t="s">
        <v>2561</v>
      </c>
      <c r="E124" s="217" t="s">
        <v>2626</v>
      </c>
      <c r="F124" s="217" t="s">
        <v>2525</v>
      </c>
      <c r="G124" s="217" t="s">
        <v>2525</v>
      </c>
      <c r="H124" s="217" t="s">
        <v>430</v>
      </c>
      <c r="I124" s="217" t="s">
        <v>1172</v>
      </c>
      <c r="J124" s="326">
        <v>2479185</v>
      </c>
      <c r="K124" s="217" t="s">
        <v>1505</v>
      </c>
      <c r="L124" s="217" t="s">
        <v>1505</v>
      </c>
      <c r="M124" s="217" t="s">
        <v>1172</v>
      </c>
      <c r="Q124" s="217"/>
      <c r="AH124" s="232"/>
    </row>
    <row r="125" spans="3:34" x14ac:dyDescent="0.25">
      <c r="C125" s="327" t="s">
        <v>2592</v>
      </c>
      <c r="D125" s="217" t="s">
        <v>2561</v>
      </c>
      <c r="E125" s="217" t="s">
        <v>2627</v>
      </c>
      <c r="F125" s="217" t="s">
        <v>2525</v>
      </c>
      <c r="G125" s="217" t="s">
        <v>2525</v>
      </c>
      <c r="H125" s="217" t="s">
        <v>430</v>
      </c>
      <c r="I125" s="217" t="s">
        <v>1172</v>
      </c>
      <c r="J125" s="326">
        <v>8272023</v>
      </c>
      <c r="K125" s="217" t="s">
        <v>1505</v>
      </c>
      <c r="L125" s="217" t="s">
        <v>1505</v>
      </c>
      <c r="M125" s="217" t="s">
        <v>1172</v>
      </c>
      <c r="Q125" s="217"/>
      <c r="AH125" s="232"/>
    </row>
    <row r="126" spans="3:34" x14ac:dyDescent="0.25">
      <c r="C126" s="217" t="s">
        <v>2592</v>
      </c>
      <c r="D126" s="217" t="s">
        <v>2561</v>
      </c>
      <c r="E126" s="217" t="s">
        <v>2628</v>
      </c>
      <c r="F126" s="217" t="s">
        <v>2525</v>
      </c>
      <c r="G126" s="217" t="s">
        <v>2525</v>
      </c>
      <c r="H126" s="217" t="s">
        <v>430</v>
      </c>
      <c r="I126" s="217" t="s">
        <v>1172</v>
      </c>
      <c r="J126" s="326">
        <v>60058</v>
      </c>
      <c r="K126" s="217" t="s">
        <v>1505</v>
      </c>
      <c r="L126" s="217" t="s">
        <v>1505</v>
      </c>
      <c r="M126" s="217" t="s">
        <v>1172</v>
      </c>
      <c r="Q126" s="217"/>
      <c r="AH126" s="232"/>
    </row>
    <row r="127" spans="3:34" x14ac:dyDescent="0.25">
      <c r="C127" s="327" t="s">
        <v>2592</v>
      </c>
      <c r="D127" s="217" t="s">
        <v>2561</v>
      </c>
      <c r="E127" s="217" t="s">
        <v>2632</v>
      </c>
      <c r="F127" s="217" t="s">
        <v>2525</v>
      </c>
      <c r="G127" s="217" t="s">
        <v>2525</v>
      </c>
      <c r="H127" s="217" t="s">
        <v>430</v>
      </c>
      <c r="I127" s="217" t="s">
        <v>1172</v>
      </c>
      <c r="J127" s="326">
        <v>83470725</v>
      </c>
      <c r="K127" s="217" t="s">
        <v>1505</v>
      </c>
      <c r="L127" s="217" t="s">
        <v>1505</v>
      </c>
      <c r="M127" s="217" t="s">
        <v>1172</v>
      </c>
      <c r="Q127" s="217"/>
      <c r="AH127" s="232"/>
    </row>
    <row r="128" spans="3:34" x14ac:dyDescent="0.25">
      <c r="C128" s="217" t="s">
        <v>2592</v>
      </c>
      <c r="D128" s="217" t="s">
        <v>2561</v>
      </c>
      <c r="E128" s="217" t="s">
        <v>2633</v>
      </c>
      <c r="F128" s="217" t="s">
        <v>2525</v>
      </c>
      <c r="G128" s="217" t="s">
        <v>2525</v>
      </c>
      <c r="H128" s="217" t="s">
        <v>430</v>
      </c>
      <c r="I128" s="217" t="s">
        <v>1172</v>
      </c>
      <c r="J128" s="326">
        <v>1469650</v>
      </c>
      <c r="K128" s="217" t="s">
        <v>1505</v>
      </c>
      <c r="L128" s="217" t="s">
        <v>1505</v>
      </c>
      <c r="M128" s="217" t="s">
        <v>1172</v>
      </c>
      <c r="Q128" s="217"/>
      <c r="AH128" s="232"/>
    </row>
    <row r="129" spans="3:34" x14ac:dyDescent="0.25">
      <c r="C129" s="327" t="s">
        <v>2592</v>
      </c>
      <c r="D129" s="217" t="s">
        <v>2561</v>
      </c>
      <c r="E129" s="217" t="s">
        <v>2634</v>
      </c>
      <c r="F129" s="217" t="s">
        <v>2525</v>
      </c>
      <c r="G129" s="217" t="s">
        <v>2525</v>
      </c>
      <c r="H129" s="217" t="s">
        <v>430</v>
      </c>
      <c r="I129" s="217" t="s">
        <v>1172</v>
      </c>
      <c r="J129" s="326">
        <v>1017946</v>
      </c>
      <c r="K129" s="217" t="s">
        <v>1505</v>
      </c>
      <c r="L129" s="217" t="s">
        <v>1505</v>
      </c>
      <c r="M129" s="217" t="s">
        <v>1172</v>
      </c>
      <c r="Q129" s="217"/>
      <c r="AH129" s="232"/>
    </row>
    <row r="130" spans="3:34" x14ac:dyDescent="0.25">
      <c r="C130" s="217" t="s">
        <v>2592</v>
      </c>
      <c r="D130" s="217" t="s">
        <v>2561</v>
      </c>
      <c r="E130" s="217" t="s">
        <v>2636</v>
      </c>
      <c r="F130" s="217" t="s">
        <v>2525</v>
      </c>
      <c r="G130" s="217" t="s">
        <v>2525</v>
      </c>
      <c r="H130" s="217" t="s">
        <v>430</v>
      </c>
      <c r="I130" s="217" t="s">
        <v>1172</v>
      </c>
      <c r="J130" s="326">
        <v>8008</v>
      </c>
      <c r="K130" s="217" t="s">
        <v>1505</v>
      </c>
      <c r="L130" s="217" t="s">
        <v>1505</v>
      </c>
      <c r="M130" s="217" t="s">
        <v>1172</v>
      </c>
      <c r="Q130" s="217"/>
      <c r="AH130" s="232"/>
    </row>
    <row r="131" spans="3:34" x14ac:dyDescent="0.25">
      <c r="C131" s="327" t="s">
        <v>2592</v>
      </c>
      <c r="D131" s="217" t="s">
        <v>2561</v>
      </c>
      <c r="E131" s="217" t="s">
        <v>2638</v>
      </c>
      <c r="F131" s="217" t="s">
        <v>2525</v>
      </c>
      <c r="G131" s="217" t="s">
        <v>2525</v>
      </c>
      <c r="H131" s="217" t="s">
        <v>430</v>
      </c>
      <c r="I131" s="217" t="s">
        <v>1172</v>
      </c>
      <c r="J131" s="326">
        <v>492850</v>
      </c>
      <c r="K131" s="217" t="s">
        <v>1505</v>
      </c>
      <c r="L131" s="217" t="s">
        <v>1505</v>
      </c>
      <c r="M131" s="217" t="s">
        <v>1172</v>
      </c>
      <c r="Q131" s="217"/>
      <c r="AH131" s="232"/>
    </row>
    <row r="132" spans="3:34" x14ac:dyDescent="0.25">
      <c r="C132" s="217" t="s">
        <v>2592</v>
      </c>
      <c r="D132" s="217" t="s">
        <v>2561</v>
      </c>
      <c r="E132" s="217" t="s">
        <v>2640</v>
      </c>
      <c r="F132" s="217" t="s">
        <v>2525</v>
      </c>
      <c r="G132" s="217" t="s">
        <v>2525</v>
      </c>
      <c r="H132" s="217" t="s">
        <v>430</v>
      </c>
      <c r="I132" s="217" t="s">
        <v>1172</v>
      </c>
      <c r="J132" s="326">
        <v>1200000</v>
      </c>
      <c r="K132" s="217" t="s">
        <v>1505</v>
      </c>
      <c r="L132" s="217" t="s">
        <v>1505</v>
      </c>
      <c r="M132" s="217" t="s">
        <v>1172</v>
      </c>
      <c r="Q132" s="217"/>
      <c r="AH132" s="232"/>
    </row>
    <row r="133" spans="3:34" x14ac:dyDescent="0.25">
      <c r="C133" s="327" t="s">
        <v>2592</v>
      </c>
      <c r="D133" s="217" t="s">
        <v>2562</v>
      </c>
      <c r="E133" s="217" t="s">
        <v>2641</v>
      </c>
      <c r="F133" s="217" t="s">
        <v>2525</v>
      </c>
      <c r="G133" s="217" t="s">
        <v>2525</v>
      </c>
      <c r="H133" s="217" t="s">
        <v>430</v>
      </c>
      <c r="I133" s="217" t="s">
        <v>1172</v>
      </c>
      <c r="J133" s="326">
        <v>31904194</v>
      </c>
      <c r="K133" s="217" t="s">
        <v>1505</v>
      </c>
      <c r="L133" s="217" t="s">
        <v>1505</v>
      </c>
      <c r="M133" s="217" t="s">
        <v>1172</v>
      </c>
      <c r="Q133" s="217"/>
      <c r="AH133" s="232"/>
    </row>
    <row r="134" spans="3:34" x14ac:dyDescent="0.25">
      <c r="C134" s="217" t="s">
        <v>2592</v>
      </c>
      <c r="D134" s="217" t="s">
        <v>2562</v>
      </c>
      <c r="E134" s="217" t="s">
        <v>2642</v>
      </c>
      <c r="F134" s="217" t="s">
        <v>2525</v>
      </c>
      <c r="G134" s="217" t="s">
        <v>2525</v>
      </c>
      <c r="H134" s="217" t="s">
        <v>430</v>
      </c>
      <c r="I134" s="217" t="s">
        <v>1172</v>
      </c>
      <c r="J134" s="326">
        <v>56740249</v>
      </c>
      <c r="K134" s="217" t="s">
        <v>1505</v>
      </c>
      <c r="L134" s="217" t="s">
        <v>1505</v>
      </c>
      <c r="M134" s="217" t="s">
        <v>1172</v>
      </c>
      <c r="Q134" s="217"/>
      <c r="AH134" s="232"/>
    </row>
    <row r="135" spans="3:34" x14ac:dyDescent="0.25">
      <c r="C135" s="327" t="s">
        <v>2594</v>
      </c>
      <c r="D135" s="217" t="s">
        <v>2564</v>
      </c>
      <c r="E135" s="217" t="s">
        <v>2621</v>
      </c>
      <c r="F135" s="217" t="s">
        <v>2525</v>
      </c>
      <c r="G135" s="217" t="s">
        <v>2525</v>
      </c>
      <c r="H135" s="217" t="s">
        <v>430</v>
      </c>
      <c r="I135" s="217" t="s">
        <v>1172</v>
      </c>
      <c r="J135" s="326">
        <v>75000</v>
      </c>
      <c r="K135" s="217" t="s">
        <v>1505</v>
      </c>
      <c r="L135" s="217" t="s">
        <v>1505</v>
      </c>
      <c r="M135" s="217" t="s">
        <v>1172</v>
      </c>
      <c r="Q135" s="217"/>
      <c r="AH135" s="232"/>
    </row>
    <row r="136" spans="3:34" x14ac:dyDescent="0.25">
      <c r="C136" s="217" t="s">
        <v>2594</v>
      </c>
      <c r="D136" s="217" t="s">
        <v>2564</v>
      </c>
      <c r="E136" s="217" t="s">
        <v>2622</v>
      </c>
      <c r="F136" s="217" t="s">
        <v>2525</v>
      </c>
      <c r="G136" s="217" t="s">
        <v>2525</v>
      </c>
      <c r="H136" s="217" t="s">
        <v>430</v>
      </c>
      <c r="I136" s="217" t="s">
        <v>1172</v>
      </c>
      <c r="J136" s="326">
        <v>6845600</v>
      </c>
      <c r="K136" s="217" t="s">
        <v>1505</v>
      </c>
      <c r="L136" s="217" t="s">
        <v>1505</v>
      </c>
      <c r="M136" s="217" t="s">
        <v>1172</v>
      </c>
      <c r="Q136" s="217"/>
      <c r="AH136" s="232"/>
    </row>
    <row r="137" spans="3:34" x14ac:dyDescent="0.25">
      <c r="C137" s="327" t="s">
        <v>2594</v>
      </c>
      <c r="D137" s="217" t="s">
        <v>2561</v>
      </c>
      <c r="E137" s="217" t="s">
        <v>2625</v>
      </c>
      <c r="F137" s="217" t="s">
        <v>2525</v>
      </c>
      <c r="G137" s="217" t="s">
        <v>2525</v>
      </c>
      <c r="H137" s="217" t="s">
        <v>430</v>
      </c>
      <c r="I137" s="217" t="s">
        <v>1172</v>
      </c>
      <c r="J137" s="326">
        <v>8362984</v>
      </c>
      <c r="K137" s="217" t="s">
        <v>1505</v>
      </c>
      <c r="L137" s="217" t="s">
        <v>1505</v>
      </c>
      <c r="M137" s="217" t="s">
        <v>1172</v>
      </c>
      <c r="Q137" s="217"/>
      <c r="AH137" s="232"/>
    </row>
    <row r="138" spans="3:34" x14ac:dyDescent="0.25">
      <c r="C138" s="217" t="s">
        <v>2594</v>
      </c>
      <c r="D138" s="217" t="s">
        <v>2561</v>
      </c>
      <c r="E138" s="217" t="s">
        <v>2626</v>
      </c>
      <c r="F138" s="217" t="s">
        <v>2525</v>
      </c>
      <c r="G138" s="217" t="s">
        <v>2525</v>
      </c>
      <c r="H138" s="217" t="s">
        <v>430</v>
      </c>
      <c r="I138" s="217" t="s">
        <v>1172</v>
      </c>
      <c r="J138" s="326">
        <v>6342237</v>
      </c>
      <c r="K138" s="217" t="s">
        <v>1505</v>
      </c>
      <c r="L138" s="217" t="s">
        <v>1505</v>
      </c>
      <c r="M138" s="217" t="s">
        <v>1172</v>
      </c>
      <c r="Q138" s="217"/>
      <c r="AH138" s="232"/>
    </row>
    <row r="139" spans="3:34" x14ac:dyDescent="0.25">
      <c r="C139" s="327" t="s">
        <v>2594</v>
      </c>
      <c r="D139" s="217" t="s">
        <v>2561</v>
      </c>
      <c r="E139" s="217" t="s">
        <v>2628</v>
      </c>
      <c r="F139" s="217" t="s">
        <v>2525</v>
      </c>
      <c r="G139" s="217" t="s">
        <v>2525</v>
      </c>
      <c r="H139" s="217" t="s">
        <v>430</v>
      </c>
      <c r="I139" s="217" t="s">
        <v>1172</v>
      </c>
      <c r="J139" s="326">
        <v>161309</v>
      </c>
      <c r="K139" s="217" t="s">
        <v>1505</v>
      </c>
      <c r="L139" s="217" t="s">
        <v>1505</v>
      </c>
      <c r="M139" s="217" t="s">
        <v>1172</v>
      </c>
      <c r="Q139" s="217"/>
      <c r="AH139" s="232"/>
    </row>
    <row r="140" spans="3:34" x14ac:dyDescent="0.25">
      <c r="C140" s="217" t="s">
        <v>2594</v>
      </c>
      <c r="D140" s="217" t="s">
        <v>2561</v>
      </c>
      <c r="E140" s="217" t="s">
        <v>2632</v>
      </c>
      <c r="F140" s="217" t="s">
        <v>2525</v>
      </c>
      <c r="G140" s="217" t="s">
        <v>2525</v>
      </c>
      <c r="H140" s="217" t="s">
        <v>430</v>
      </c>
      <c r="I140" s="217" t="s">
        <v>1172</v>
      </c>
      <c r="J140" s="326">
        <v>84813080</v>
      </c>
      <c r="K140" s="217" t="s">
        <v>1505</v>
      </c>
      <c r="L140" s="217" t="s">
        <v>1505</v>
      </c>
      <c r="M140" s="217" t="s">
        <v>1172</v>
      </c>
      <c r="Q140" s="217"/>
      <c r="AH140" s="232"/>
    </row>
    <row r="141" spans="3:34" x14ac:dyDescent="0.25">
      <c r="C141" s="327" t="s">
        <v>2594</v>
      </c>
      <c r="D141" s="217" t="s">
        <v>2561</v>
      </c>
      <c r="E141" s="217" t="s">
        <v>2633</v>
      </c>
      <c r="F141" s="217" t="s">
        <v>2525</v>
      </c>
      <c r="G141" s="217" t="s">
        <v>2525</v>
      </c>
      <c r="H141" s="217" t="s">
        <v>430</v>
      </c>
      <c r="I141" s="217" t="s">
        <v>1172</v>
      </c>
      <c r="J141" s="326">
        <v>1246137</v>
      </c>
      <c r="K141" s="217" t="s">
        <v>1505</v>
      </c>
      <c r="L141" s="217" t="s">
        <v>1505</v>
      </c>
      <c r="M141" s="217" t="s">
        <v>1172</v>
      </c>
      <c r="Q141" s="217"/>
      <c r="AH141" s="232"/>
    </row>
    <row r="142" spans="3:34" x14ac:dyDescent="0.25">
      <c r="C142" s="217" t="s">
        <v>2594</v>
      </c>
      <c r="D142" s="217" t="s">
        <v>2561</v>
      </c>
      <c r="E142" s="217" t="s">
        <v>2636</v>
      </c>
      <c r="F142" s="217" t="s">
        <v>2525</v>
      </c>
      <c r="G142" s="217" t="s">
        <v>2525</v>
      </c>
      <c r="H142" s="217" t="s">
        <v>430</v>
      </c>
      <c r="I142" s="217" t="s">
        <v>1172</v>
      </c>
      <c r="J142" s="326">
        <v>21508</v>
      </c>
      <c r="K142" s="217" t="s">
        <v>1505</v>
      </c>
      <c r="L142" s="217" t="s">
        <v>1505</v>
      </c>
      <c r="M142" s="217" t="s">
        <v>1172</v>
      </c>
      <c r="Q142" s="217"/>
      <c r="AH142" s="232"/>
    </row>
    <row r="143" spans="3:34" x14ac:dyDescent="0.25">
      <c r="C143" s="327" t="s">
        <v>2594</v>
      </c>
      <c r="D143" s="217" t="s">
        <v>2561</v>
      </c>
      <c r="E143" s="217" t="s">
        <v>2638</v>
      </c>
      <c r="F143" s="217" t="s">
        <v>2525</v>
      </c>
      <c r="G143" s="217" t="s">
        <v>2525</v>
      </c>
      <c r="H143" s="217" t="s">
        <v>430</v>
      </c>
      <c r="I143" s="217" t="s">
        <v>1172</v>
      </c>
      <c r="J143" s="326">
        <v>6764204</v>
      </c>
      <c r="K143" s="217" t="s">
        <v>1505</v>
      </c>
      <c r="L143" s="217" t="s">
        <v>1505</v>
      </c>
      <c r="M143" s="217" t="s">
        <v>1172</v>
      </c>
      <c r="Q143" s="217"/>
      <c r="AH143" s="232"/>
    </row>
    <row r="144" spans="3:34" x14ac:dyDescent="0.25">
      <c r="C144" s="217" t="s">
        <v>2594</v>
      </c>
      <c r="D144" s="217" t="s">
        <v>2562</v>
      </c>
      <c r="E144" s="217" t="s">
        <v>2641</v>
      </c>
      <c r="F144" s="217" t="s">
        <v>2525</v>
      </c>
      <c r="G144" s="217" t="s">
        <v>2525</v>
      </c>
      <c r="H144" s="217" t="s">
        <v>430</v>
      </c>
      <c r="I144" s="217" t="s">
        <v>1172</v>
      </c>
      <c r="J144" s="326">
        <v>170071</v>
      </c>
      <c r="K144" s="217" t="s">
        <v>1505</v>
      </c>
      <c r="L144" s="217" t="s">
        <v>1505</v>
      </c>
      <c r="M144" s="217" t="s">
        <v>1172</v>
      </c>
      <c r="Q144" s="217"/>
      <c r="AH144" s="232"/>
    </row>
    <row r="145" spans="3:34" x14ac:dyDescent="0.25">
      <c r="C145" s="327" t="s">
        <v>2594</v>
      </c>
      <c r="D145" s="217" t="s">
        <v>2562</v>
      </c>
      <c r="E145" s="217" t="s">
        <v>2642</v>
      </c>
      <c r="F145" s="217" t="s">
        <v>2525</v>
      </c>
      <c r="G145" s="217" t="s">
        <v>2525</v>
      </c>
      <c r="H145" s="217" t="s">
        <v>430</v>
      </c>
      <c r="I145" s="217" t="s">
        <v>1172</v>
      </c>
      <c r="J145" s="326">
        <v>289507</v>
      </c>
      <c r="K145" s="217" t="s">
        <v>1505</v>
      </c>
      <c r="L145" s="217" t="s">
        <v>1505</v>
      </c>
      <c r="M145" s="217" t="s">
        <v>1172</v>
      </c>
      <c r="Q145" s="217"/>
      <c r="AH145" s="232"/>
    </row>
    <row r="146" spans="3:34" x14ac:dyDescent="0.25">
      <c r="C146" s="217" t="s">
        <v>2594</v>
      </c>
      <c r="D146" s="217" t="s">
        <v>2568</v>
      </c>
      <c r="E146" s="217" t="s">
        <v>2647</v>
      </c>
      <c r="F146" s="217" t="s">
        <v>2525</v>
      </c>
      <c r="G146" s="217" t="s">
        <v>2525</v>
      </c>
      <c r="H146" s="217" t="s">
        <v>430</v>
      </c>
      <c r="I146" s="217" t="s">
        <v>1172</v>
      </c>
      <c r="J146" s="326">
        <v>123250</v>
      </c>
      <c r="K146" s="217" t="s">
        <v>1505</v>
      </c>
      <c r="L146" s="217" t="s">
        <v>1505</v>
      </c>
      <c r="M146" s="217" t="s">
        <v>1172</v>
      </c>
      <c r="Q146" s="217"/>
      <c r="AH146" s="232"/>
    </row>
    <row r="147" spans="3:34" x14ac:dyDescent="0.25">
      <c r="C147" s="327" t="s">
        <v>2596</v>
      </c>
      <c r="D147" s="217" t="s">
        <v>2561</v>
      </c>
      <c r="E147" s="217" t="s">
        <v>2624</v>
      </c>
      <c r="F147" s="217" t="s">
        <v>2525</v>
      </c>
      <c r="G147" s="217" t="s">
        <v>2525</v>
      </c>
      <c r="H147" s="217" t="s">
        <v>430</v>
      </c>
      <c r="I147" s="217" t="s">
        <v>1172</v>
      </c>
      <c r="J147" s="326">
        <v>54695175</v>
      </c>
      <c r="K147" s="217" t="s">
        <v>1505</v>
      </c>
      <c r="L147" s="217" t="s">
        <v>1505</v>
      </c>
      <c r="M147" s="217" t="s">
        <v>1172</v>
      </c>
      <c r="Q147" s="217"/>
      <c r="AH147" s="232"/>
    </row>
    <row r="148" spans="3:34" x14ac:dyDescent="0.25">
      <c r="C148" s="217" t="s">
        <v>2596</v>
      </c>
      <c r="D148" s="217" t="s">
        <v>2561</v>
      </c>
      <c r="E148" s="217" t="s">
        <v>2625</v>
      </c>
      <c r="F148" s="217" t="s">
        <v>2525</v>
      </c>
      <c r="G148" s="217" t="s">
        <v>2525</v>
      </c>
      <c r="H148" s="217" t="s">
        <v>430</v>
      </c>
      <c r="I148" s="217" t="s">
        <v>1172</v>
      </c>
      <c r="J148" s="326">
        <v>975000</v>
      </c>
      <c r="K148" s="217" t="s">
        <v>1505</v>
      </c>
      <c r="L148" s="217" t="s">
        <v>1505</v>
      </c>
      <c r="M148" s="217" t="s">
        <v>1172</v>
      </c>
      <c r="Q148" s="217"/>
      <c r="AH148" s="232"/>
    </row>
    <row r="149" spans="3:34" x14ac:dyDescent="0.25">
      <c r="C149" s="327" t="s">
        <v>2596</v>
      </c>
      <c r="D149" s="217" t="s">
        <v>2561</v>
      </c>
      <c r="E149" s="217" t="s">
        <v>2627</v>
      </c>
      <c r="F149" s="217" t="s">
        <v>2525</v>
      </c>
      <c r="G149" s="217" t="s">
        <v>2525</v>
      </c>
      <c r="H149" s="217" t="s">
        <v>430</v>
      </c>
      <c r="I149" s="217" t="s">
        <v>1172</v>
      </c>
      <c r="J149" s="326">
        <v>4495469</v>
      </c>
      <c r="K149" s="217" t="s">
        <v>1505</v>
      </c>
      <c r="L149" s="217" t="s">
        <v>1505</v>
      </c>
      <c r="M149" s="217" t="s">
        <v>1172</v>
      </c>
      <c r="Q149" s="217"/>
      <c r="AH149" s="232"/>
    </row>
    <row r="150" spans="3:34" x14ac:dyDescent="0.25">
      <c r="C150" s="217" t="s">
        <v>2596</v>
      </c>
      <c r="D150" s="217" t="s">
        <v>2561</v>
      </c>
      <c r="E150" s="217" t="s">
        <v>2628</v>
      </c>
      <c r="F150" s="217" t="s">
        <v>2525</v>
      </c>
      <c r="G150" s="217" t="s">
        <v>2525</v>
      </c>
      <c r="H150" s="217" t="s">
        <v>430</v>
      </c>
      <c r="I150" s="217" t="s">
        <v>1172</v>
      </c>
      <c r="J150" s="326">
        <v>1514728</v>
      </c>
      <c r="K150" s="217" t="s">
        <v>1505</v>
      </c>
      <c r="L150" s="217" t="s">
        <v>1505</v>
      </c>
      <c r="M150" s="217" t="s">
        <v>1172</v>
      </c>
      <c r="Q150" s="217"/>
      <c r="AH150" s="232"/>
    </row>
    <row r="151" spans="3:34" x14ac:dyDescent="0.25">
      <c r="C151" s="327" t="s">
        <v>2596</v>
      </c>
      <c r="D151" s="217" t="s">
        <v>2561</v>
      </c>
      <c r="E151" s="217" t="s">
        <v>2632</v>
      </c>
      <c r="F151" s="217" t="s">
        <v>2525</v>
      </c>
      <c r="G151" s="217" t="s">
        <v>2525</v>
      </c>
      <c r="H151" s="217" t="s">
        <v>430</v>
      </c>
      <c r="I151" s="217" t="s">
        <v>1172</v>
      </c>
      <c r="J151" s="326">
        <v>64160368</v>
      </c>
      <c r="K151" s="217" t="s">
        <v>1505</v>
      </c>
      <c r="L151" s="217" t="s">
        <v>1505</v>
      </c>
      <c r="M151" s="217" t="s">
        <v>1172</v>
      </c>
      <c r="Q151" s="217"/>
      <c r="AH151" s="232"/>
    </row>
    <row r="152" spans="3:34" x14ac:dyDescent="0.25">
      <c r="C152" s="217" t="s">
        <v>2596</v>
      </c>
      <c r="D152" s="217" t="s">
        <v>2561</v>
      </c>
      <c r="E152" s="217" t="s">
        <v>2633</v>
      </c>
      <c r="F152" s="217" t="s">
        <v>2525</v>
      </c>
      <c r="G152" s="217" t="s">
        <v>2525</v>
      </c>
      <c r="H152" s="217" t="s">
        <v>430</v>
      </c>
      <c r="I152" s="217" t="s">
        <v>1172</v>
      </c>
      <c r="J152" s="326">
        <v>1940957</v>
      </c>
      <c r="K152" s="217" t="s">
        <v>1505</v>
      </c>
      <c r="L152" s="217" t="s">
        <v>1505</v>
      </c>
      <c r="M152" s="217" t="s">
        <v>1172</v>
      </c>
      <c r="Q152" s="217"/>
      <c r="AH152" s="232"/>
    </row>
    <row r="153" spans="3:34" x14ac:dyDescent="0.25">
      <c r="C153" s="327" t="s">
        <v>2596</v>
      </c>
      <c r="D153" s="217" t="s">
        <v>2561</v>
      </c>
      <c r="E153" s="217" t="s">
        <v>2636</v>
      </c>
      <c r="F153" s="217" t="s">
        <v>2525</v>
      </c>
      <c r="G153" s="217" t="s">
        <v>2525</v>
      </c>
      <c r="H153" s="217" t="s">
        <v>430</v>
      </c>
      <c r="I153" s="217" t="s">
        <v>1172</v>
      </c>
      <c r="J153" s="326">
        <v>201964</v>
      </c>
      <c r="K153" s="217" t="s">
        <v>1505</v>
      </c>
      <c r="L153" s="217" t="s">
        <v>1505</v>
      </c>
      <c r="M153" s="217" t="s">
        <v>1172</v>
      </c>
      <c r="Q153" s="217"/>
      <c r="AH153" s="232"/>
    </row>
    <row r="154" spans="3:34" x14ac:dyDescent="0.25">
      <c r="C154" s="217" t="s">
        <v>2596</v>
      </c>
      <c r="D154" s="217" t="s">
        <v>2561</v>
      </c>
      <c r="E154" s="217" t="s">
        <v>2638</v>
      </c>
      <c r="F154" s="217" t="s">
        <v>2525</v>
      </c>
      <c r="G154" s="217" t="s">
        <v>2525</v>
      </c>
      <c r="H154" s="217" t="s">
        <v>430</v>
      </c>
      <c r="I154" s="217" t="s">
        <v>1172</v>
      </c>
      <c r="J154" s="326">
        <v>304870</v>
      </c>
      <c r="K154" s="217" t="s">
        <v>1505</v>
      </c>
      <c r="L154" s="217" t="s">
        <v>1505</v>
      </c>
      <c r="M154" s="217" t="s">
        <v>1172</v>
      </c>
      <c r="Q154" s="217"/>
      <c r="AH154" s="232"/>
    </row>
    <row r="155" spans="3:34" x14ac:dyDescent="0.25">
      <c r="C155" s="327" t="s">
        <v>2596</v>
      </c>
      <c r="D155" s="217" t="s">
        <v>2561</v>
      </c>
      <c r="E155" s="217" t="s">
        <v>2640</v>
      </c>
      <c r="F155" s="217" t="s">
        <v>2525</v>
      </c>
      <c r="G155" s="217" t="s">
        <v>2525</v>
      </c>
      <c r="H155" s="217" t="s">
        <v>430</v>
      </c>
      <c r="I155" s="217" t="s">
        <v>1172</v>
      </c>
      <c r="J155" s="326">
        <v>800000</v>
      </c>
      <c r="K155" s="217" t="s">
        <v>1505</v>
      </c>
      <c r="L155" s="217" t="s">
        <v>1505</v>
      </c>
      <c r="M155" s="217" t="s">
        <v>1172</v>
      </c>
      <c r="Q155" s="217"/>
      <c r="AH155" s="232"/>
    </row>
    <row r="156" spans="3:34" x14ac:dyDescent="0.25">
      <c r="C156" s="217" t="s">
        <v>2596</v>
      </c>
      <c r="D156" s="217" t="s">
        <v>2561</v>
      </c>
      <c r="E156" s="217" t="s">
        <v>2639</v>
      </c>
      <c r="F156" s="217" t="s">
        <v>2525</v>
      </c>
      <c r="G156" s="217" t="s">
        <v>2525</v>
      </c>
      <c r="H156" s="217" t="s">
        <v>430</v>
      </c>
      <c r="I156" s="217" t="s">
        <v>1172</v>
      </c>
      <c r="J156" s="326">
        <v>45000</v>
      </c>
      <c r="K156" s="217" t="s">
        <v>1505</v>
      </c>
      <c r="L156" s="217" t="s">
        <v>1505</v>
      </c>
      <c r="M156" s="217" t="s">
        <v>1172</v>
      </c>
      <c r="Q156" s="217"/>
      <c r="AH156" s="232"/>
    </row>
    <row r="157" spans="3:34" x14ac:dyDescent="0.25">
      <c r="C157" s="327" t="s">
        <v>2596</v>
      </c>
      <c r="D157" s="217" t="s">
        <v>2562</v>
      </c>
      <c r="E157" s="217" t="s">
        <v>2641</v>
      </c>
      <c r="F157" s="217" t="s">
        <v>2525</v>
      </c>
      <c r="G157" s="217" t="s">
        <v>2525</v>
      </c>
      <c r="H157" s="217" t="s">
        <v>430</v>
      </c>
      <c r="I157" s="217" t="s">
        <v>1172</v>
      </c>
      <c r="J157" s="326">
        <v>9074253</v>
      </c>
      <c r="K157" s="217" t="s">
        <v>1505</v>
      </c>
      <c r="L157" s="217" t="s">
        <v>1505</v>
      </c>
      <c r="M157" s="217" t="s">
        <v>1172</v>
      </c>
      <c r="Q157" s="217"/>
      <c r="AH157" s="232"/>
    </row>
    <row r="158" spans="3:34" x14ac:dyDescent="0.25">
      <c r="C158" s="217" t="s">
        <v>2596</v>
      </c>
      <c r="D158" s="217" t="s">
        <v>2562</v>
      </c>
      <c r="E158" s="217" t="s">
        <v>2642</v>
      </c>
      <c r="F158" s="217" t="s">
        <v>2525</v>
      </c>
      <c r="G158" s="217" t="s">
        <v>2525</v>
      </c>
      <c r="H158" s="217" t="s">
        <v>430</v>
      </c>
      <c r="I158" s="217" t="s">
        <v>1172</v>
      </c>
      <c r="J158" s="326">
        <v>11490665</v>
      </c>
      <c r="K158" s="217" t="s">
        <v>1505</v>
      </c>
      <c r="L158" s="217" t="s">
        <v>1505</v>
      </c>
      <c r="M158" s="217" t="s">
        <v>1172</v>
      </c>
      <c r="Q158" s="217"/>
      <c r="AH158" s="232"/>
    </row>
    <row r="159" spans="3:34" x14ac:dyDescent="0.25">
      <c r="C159" s="327" t="s">
        <v>2596</v>
      </c>
      <c r="D159" s="217" t="s">
        <v>2568</v>
      </c>
      <c r="E159" s="217" t="s">
        <v>2648</v>
      </c>
      <c r="F159" s="217" t="s">
        <v>2525</v>
      </c>
      <c r="G159" s="217" t="s">
        <v>2525</v>
      </c>
      <c r="H159" s="217" t="s">
        <v>430</v>
      </c>
      <c r="I159" s="217" t="s">
        <v>1172</v>
      </c>
      <c r="J159" s="326">
        <v>110775</v>
      </c>
      <c r="K159" s="217" t="s">
        <v>1505</v>
      </c>
      <c r="L159" s="217" t="s">
        <v>1505</v>
      </c>
      <c r="M159" s="217" t="s">
        <v>1172</v>
      </c>
      <c r="Q159" s="217"/>
      <c r="AH159" s="232"/>
    </row>
    <row r="160" spans="3:34" x14ac:dyDescent="0.25">
      <c r="C160" s="217" t="s">
        <v>2598</v>
      </c>
      <c r="D160" s="217" t="s">
        <v>2564</v>
      </c>
      <c r="E160" s="217" t="s">
        <v>2621</v>
      </c>
      <c r="F160" s="217" t="s">
        <v>2525</v>
      </c>
      <c r="G160" s="217" t="s">
        <v>2525</v>
      </c>
      <c r="H160" s="217" t="s">
        <v>430</v>
      </c>
      <c r="I160" s="217" t="s">
        <v>1172</v>
      </c>
      <c r="J160" s="326">
        <v>75000</v>
      </c>
      <c r="K160" s="217" t="s">
        <v>1505</v>
      </c>
      <c r="L160" s="217" t="s">
        <v>1505</v>
      </c>
      <c r="M160" s="217" t="s">
        <v>1172</v>
      </c>
      <c r="Q160" s="217"/>
      <c r="AH160" s="232"/>
    </row>
    <row r="161" spans="3:34" x14ac:dyDescent="0.25">
      <c r="C161" s="327" t="s">
        <v>2598</v>
      </c>
      <c r="D161" s="217" t="s">
        <v>2564</v>
      </c>
      <c r="E161" s="217" t="s">
        <v>2622</v>
      </c>
      <c r="F161" s="217" t="s">
        <v>2525</v>
      </c>
      <c r="G161" s="217" t="s">
        <v>2525</v>
      </c>
      <c r="H161" s="217" t="s">
        <v>430</v>
      </c>
      <c r="I161" s="217" t="s">
        <v>1172</v>
      </c>
      <c r="J161" s="326">
        <v>572600</v>
      </c>
      <c r="K161" s="217" t="s">
        <v>1505</v>
      </c>
      <c r="L161" s="217" t="s">
        <v>1505</v>
      </c>
      <c r="M161" s="217" t="s">
        <v>1172</v>
      </c>
      <c r="Q161" s="217"/>
      <c r="AH161" s="232"/>
    </row>
    <row r="162" spans="3:34" x14ac:dyDescent="0.25">
      <c r="C162" s="217" t="s">
        <v>2598</v>
      </c>
      <c r="D162" s="217" t="s">
        <v>2561</v>
      </c>
      <c r="E162" s="217" t="s">
        <v>2638</v>
      </c>
      <c r="F162" s="217" t="s">
        <v>2525</v>
      </c>
      <c r="G162" s="217" t="s">
        <v>2525</v>
      </c>
      <c r="H162" s="217" t="s">
        <v>430</v>
      </c>
      <c r="I162" s="217" t="s">
        <v>1172</v>
      </c>
      <c r="J162" s="326">
        <v>3657537</v>
      </c>
      <c r="K162" s="217" t="s">
        <v>1505</v>
      </c>
      <c r="L162" s="217" t="s">
        <v>1505</v>
      </c>
      <c r="M162" s="217" t="s">
        <v>1172</v>
      </c>
      <c r="Q162" s="217"/>
      <c r="AH162" s="232"/>
    </row>
    <row r="163" spans="3:34" x14ac:dyDescent="0.25">
      <c r="C163" s="327" t="s">
        <v>2598</v>
      </c>
      <c r="D163" s="217" t="s">
        <v>2562</v>
      </c>
      <c r="E163" s="217" t="s">
        <v>2641</v>
      </c>
      <c r="F163" s="217" t="s">
        <v>2525</v>
      </c>
      <c r="G163" s="217" t="s">
        <v>2525</v>
      </c>
      <c r="H163" s="217" t="s">
        <v>430</v>
      </c>
      <c r="I163" s="217" t="s">
        <v>1172</v>
      </c>
      <c r="J163" s="326">
        <v>11744963</v>
      </c>
      <c r="K163" s="217" t="s">
        <v>1505</v>
      </c>
      <c r="L163" s="217" t="s">
        <v>1505</v>
      </c>
      <c r="M163" s="217" t="s">
        <v>1172</v>
      </c>
      <c r="Q163" s="217"/>
      <c r="AH163" s="232"/>
    </row>
    <row r="164" spans="3:34" x14ac:dyDescent="0.25">
      <c r="C164" s="217" t="s">
        <v>2600</v>
      </c>
      <c r="D164" s="217" t="s">
        <v>2564</v>
      </c>
      <c r="E164" s="217" t="s">
        <v>2621</v>
      </c>
      <c r="F164" s="217" t="s">
        <v>2525</v>
      </c>
      <c r="G164" s="217" t="s">
        <v>2525</v>
      </c>
      <c r="H164" s="217" t="s">
        <v>430</v>
      </c>
      <c r="I164" s="217" t="s">
        <v>1172</v>
      </c>
      <c r="J164" s="326">
        <v>100000</v>
      </c>
      <c r="K164" s="217" t="s">
        <v>1505</v>
      </c>
      <c r="L164" s="217" t="s">
        <v>1505</v>
      </c>
      <c r="M164" s="217" t="s">
        <v>1172</v>
      </c>
      <c r="Q164" s="217"/>
      <c r="AH164" s="232"/>
    </row>
    <row r="165" spans="3:34" x14ac:dyDescent="0.25">
      <c r="C165" s="327" t="s">
        <v>2600</v>
      </c>
      <c r="D165" s="217" t="s">
        <v>2564</v>
      </c>
      <c r="E165" s="217" t="s">
        <v>2622</v>
      </c>
      <c r="F165" s="217" t="s">
        <v>2525</v>
      </c>
      <c r="G165" s="217" t="s">
        <v>2525</v>
      </c>
      <c r="H165" s="217" t="s">
        <v>430</v>
      </c>
      <c r="I165" s="217" t="s">
        <v>1172</v>
      </c>
      <c r="J165" s="326">
        <v>282800</v>
      </c>
      <c r="K165" s="217" t="s">
        <v>1505</v>
      </c>
      <c r="L165" s="217" t="s">
        <v>1505</v>
      </c>
      <c r="M165" s="217" t="s">
        <v>1172</v>
      </c>
      <c r="Q165" s="217"/>
      <c r="AH165" s="232"/>
    </row>
    <row r="166" spans="3:34" x14ac:dyDescent="0.25">
      <c r="C166" s="217" t="s">
        <v>2600</v>
      </c>
      <c r="D166" s="217" t="s">
        <v>2561</v>
      </c>
      <c r="E166" s="217" t="s">
        <v>2627</v>
      </c>
      <c r="F166" s="217" t="s">
        <v>2525</v>
      </c>
      <c r="G166" s="217" t="s">
        <v>2525</v>
      </c>
      <c r="H166" s="217" t="s">
        <v>430</v>
      </c>
      <c r="I166" s="217" t="s">
        <v>1172</v>
      </c>
      <c r="J166" s="326">
        <v>1197641</v>
      </c>
      <c r="K166" s="217" t="s">
        <v>1505</v>
      </c>
      <c r="L166" s="217" t="s">
        <v>1505</v>
      </c>
      <c r="M166" s="217" t="s">
        <v>1172</v>
      </c>
      <c r="Q166" s="217"/>
      <c r="AH166" s="232"/>
    </row>
    <row r="167" spans="3:34" x14ac:dyDescent="0.25">
      <c r="C167" s="327" t="s">
        <v>2600</v>
      </c>
      <c r="D167" s="217" t="s">
        <v>2561</v>
      </c>
      <c r="E167" s="217" t="s">
        <v>2632</v>
      </c>
      <c r="F167" s="217" t="s">
        <v>2525</v>
      </c>
      <c r="G167" s="217" t="s">
        <v>2525</v>
      </c>
      <c r="H167" s="217" t="s">
        <v>430</v>
      </c>
      <c r="I167" s="217" t="s">
        <v>1172</v>
      </c>
      <c r="J167" s="326">
        <v>3069626</v>
      </c>
      <c r="K167" s="217" t="s">
        <v>1505</v>
      </c>
      <c r="L167" s="217" t="s">
        <v>1505</v>
      </c>
      <c r="M167" s="217" t="s">
        <v>1172</v>
      </c>
      <c r="Q167" s="217"/>
      <c r="AH167" s="232"/>
    </row>
    <row r="168" spans="3:34" x14ac:dyDescent="0.25">
      <c r="C168" s="217" t="s">
        <v>2600</v>
      </c>
      <c r="D168" s="217" t="s">
        <v>2561</v>
      </c>
      <c r="E168" s="217" t="s">
        <v>2633</v>
      </c>
      <c r="F168" s="217" t="s">
        <v>2525</v>
      </c>
      <c r="G168" s="217" t="s">
        <v>2525</v>
      </c>
      <c r="H168" s="217" t="s">
        <v>430</v>
      </c>
      <c r="I168" s="217" t="s">
        <v>1172</v>
      </c>
      <c r="J168" s="326">
        <v>97711</v>
      </c>
      <c r="K168" s="217" t="s">
        <v>1505</v>
      </c>
      <c r="L168" s="217" t="s">
        <v>1505</v>
      </c>
      <c r="M168" s="217" t="s">
        <v>1172</v>
      </c>
      <c r="Q168" s="217"/>
      <c r="AH168" s="232"/>
    </row>
    <row r="169" spans="3:34" x14ac:dyDescent="0.25">
      <c r="C169" s="327" t="s">
        <v>2602</v>
      </c>
      <c r="D169" s="217" t="s">
        <v>2561</v>
      </c>
      <c r="E169" s="217" t="s">
        <v>2626</v>
      </c>
      <c r="F169" s="217" t="s">
        <v>2525</v>
      </c>
      <c r="G169" s="217" t="s">
        <v>2525</v>
      </c>
      <c r="H169" s="217" t="s">
        <v>430</v>
      </c>
      <c r="I169" s="217" t="s">
        <v>1172</v>
      </c>
      <c r="J169" s="326">
        <v>2694933</v>
      </c>
      <c r="K169" s="217" t="s">
        <v>1505</v>
      </c>
      <c r="L169" s="217" t="s">
        <v>1505</v>
      </c>
      <c r="M169" s="217" t="s">
        <v>1172</v>
      </c>
      <c r="Q169" s="217"/>
      <c r="AH169" s="232"/>
    </row>
    <row r="170" spans="3:34" x14ac:dyDescent="0.25">
      <c r="C170" s="217" t="s">
        <v>2602</v>
      </c>
      <c r="D170" s="217" t="s">
        <v>2561</v>
      </c>
      <c r="E170" s="217" t="s">
        <v>2627</v>
      </c>
      <c r="F170" s="217" t="s">
        <v>2525</v>
      </c>
      <c r="G170" s="217" t="s">
        <v>2525</v>
      </c>
      <c r="H170" s="217" t="s">
        <v>430</v>
      </c>
      <c r="I170" s="217" t="s">
        <v>1172</v>
      </c>
      <c r="J170" s="326">
        <v>233740</v>
      </c>
      <c r="K170" s="217" t="s">
        <v>1505</v>
      </c>
      <c r="L170" s="217" t="s">
        <v>1505</v>
      </c>
      <c r="M170" s="217" t="s">
        <v>1172</v>
      </c>
      <c r="Q170" s="217"/>
      <c r="AH170" s="232"/>
    </row>
    <row r="171" spans="3:34" x14ac:dyDescent="0.25">
      <c r="C171" s="327" t="s">
        <v>2603</v>
      </c>
      <c r="D171" s="217" t="s">
        <v>2564</v>
      </c>
      <c r="E171" s="217" t="s">
        <v>2621</v>
      </c>
      <c r="F171" s="217" t="s">
        <v>2525</v>
      </c>
      <c r="G171" s="217" t="s">
        <v>2525</v>
      </c>
      <c r="H171" s="217" t="s">
        <v>430</v>
      </c>
      <c r="I171" s="217" t="s">
        <v>1172</v>
      </c>
      <c r="J171" s="326">
        <v>100000</v>
      </c>
      <c r="K171" s="217" t="s">
        <v>1505</v>
      </c>
      <c r="L171" s="217" t="s">
        <v>1505</v>
      </c>
      <c r="M171" s="217" t="s">
        <v>1172</v>
      </c>
      <c r="Q171" s="217"/>
      <c r="AH171" s="232"/>
    </row>
    <row r="172" spans="3:34" x14ac:dyDescent="0.25">
      <c r="C172" s="217" t="s">
        <v>2603</v>
      </c>
      <c r="D172" s="217" t="s">
        <v>2564</v>
      </c>
      <c r="E172" s="217" t="s">
        <v>2622</v>
      </c>
      <c r="F172" s="217" t="s">
        <v>2525</v>
      </c>
      <c r="G172" s="217" t="s">
        <v>2525</v>
      </c>
      <c r="H172" s="217" t="s">
        <v>430</v>
      </c>
      <c r="I172" s="217" t="s">
        <v>1172</v>
      </c>
      <c r="J172" s="326">
        <v>4021235</v>
      </c>
      <c r="K172" s="217" t="s">
        <v>1505</v>
      </c>
      <c r="L172" s="217" t="s">
        <v>1505</v>
      </c>
      <c r="M172" s="217" t="s">
        <v>1172</v>
      </c>
      <c r="Q172" s="217"/>
      <c r="AH172" s="232"/>
    </row>
    <row r="173" spans="3:34" x14ac:dyDescent="0.25">
      <c r="C173" s="327" t="s">
        <v>2603</v>
      </c>
      <c r="D173" s="217" t="s">
        <v>2561</v>
      </c>
      <c r="E173" s="217" t="s">
        <v>2624</v>
      </c>
      <c r="F173" s="217" t="s">
        <v>2525</v>
      </c>
      <c r="G173" s="217" t="s">
        <v>2525</v>
      </c>
      <c r="H173" s="217" t="s">
        <v>430</v>
      </c>
      <c r="I173" s="217" t="s">
        <v>1172</v>
      </c>
      <c r="J173" s="326">
        <v>2446484</v>
      </c>
      <c r="K173" s="217" t="s">
        <v>1505</v>
      </c>
      <c r="L173" s="217" t="s">
        <v>1505</v>
      </c>
      <c r="M173" s="217" t="s">
        <v>1172</v>
      </c>
      <c r="Q173" s="217"/>
      <c r="AH173" s="232"/>
    </row>
    <row r="174" spans="3:34" x14ac:dyDescent="0.25">
      <c r="C174" s="217" t="s">
        <v>2603</v>
      </c>
      <c r="D174" s="217" t="s">
        <v>2561</v>
      </c>
      <c r="E174" s="217" t="s">
        <v>2625</v>
      </c>
      <c r="F174" s="217" t="s">
        <v>2525</v>
      </c>
      <c r="G174" s="217" t="s">
        <v>2525</v>
      </c>
      <c r="H174" s="217" t="s">
        <v>430</v>
      </c>
      <c r="I174" s="217" t="s">
        <v>1172</v>
      </c>
      <c r="J174" s="326">
        <v>3052310</v>
      </c>
      <c r="K174" s="217" t="s">
        <v>1505</v>
      </c>
      <c r="L174" s="217" t="s">
        <v>1505</v>
      </c>
      <c r="M174" s="217" t="s">
        <v>1172</v>
      </c>
      <c r="Q174" s="217"/>
      <c r="AH174" s="232"/>
    </row>
    <row r="175" spans="3:34" x14ac:dyDescent="0.25">
      <c r="C175" s="327" t="s">
        <v>2603</v>
      </c>
      <c r="D175" s="217" t="s">
        <v>2561</v>
      </c>
      <c r="E175" s="217" t="s">
        <v>2626</v>
      </c>
      <c r="F175" s="217" t="s">
        <v>2525</v>
      </c>
      <c r="G175" s="217" t="s">
        <v>2525</v>
      </c>
      <c r="H175" s="217" t="s">
        <v>430</v>
      </c>
      <c r="I175" s="217" t="s">
        <v>1172</v>
      </c>
      <c r="J175" s="326">
        <v>6175658</v>
      </c>
      <c r="K175" s="217" t="s">
        <v>1505</v>
      </c>
      <c r="L175" s="217" t="s">
        <v>1505</v>
      </c>
      <c r="M175" s="217" t="s">
        <v>1172</v>
      </c>
      <c r="Q175" s="217"/>
      <c r="AH175" s="232"/>
    </row>
    <row r="176" spans="3:34" x14ac:dyDescent="0.25">
      <c r="C176" s="217" t="s">
        <v>2603</v>
      </c>
      <c r="D176" s="217" t="s">
        <v>2561</v>
      </c>
      <c r="E176" s="217" t="s">
        <v>2632</v>
      </c>
      <c r="F176" s="217" t="s">
        <v>2525</v>
      </c>
      <c r="G176" s="217" t="s">
        <v>2525</v>
      </c>
      <c r="H176" s="217" t="s">
        <v>430</v>
      </c>
      <c r="I176" s="217" t="s">
        <v>1172</v>
      </c>
      <c r="J176" s="326">
        <v>88226699</v>
      </c>
      <c r="K176" s="217" t="s">
        <v>1505</v>
      </c>
      <c r="L176" s="217" t="s">
        <v>1505</v>
      </c>
      <c r="M176" s="217" t="s">
        <v>1172</v>
      </c>
      <c r="Q176" s="217"/>
      <c r="AH176" s="232"/>
    </row>
    <row r="177" spans="3:34" x14ac:dyDescent="0.25">
      <c r="C177" s="327" t="s">
        <v>2603</v>
      </c>
      <c r="D177" s="217" t="s">
        <v>2561</v>
      </c>
      <c r="E177" s="217" t="s">
        <v>2633</v>
      </c>
      <c r="F177" s="217" t="s">
        <v>2525</v>
      </c>
      <c r="G177" s="217" t="s">
        <v>2525</v>
      </c>
      <c r="H177" s="217" t="s">
        <v>430</v>
      </c>
      <c r="I177" s="217" t="s">
        <v>1172</v>
      </c>
      <c r="J177" s="326">
        <v>1198800</v>
      </c>
      <c r="K177" s="217" t="s">
        <v>1505</v>
      </c>
      <c r="L177" s="217" t="s">
        <v>1505</v>
      </c>
      <c r="M177" s="217" t="s">
        <v>1172</v>
      </c>
      <c r="Q177" s="217"/>
      <c r="AH177" s="232"/>
    </row>
    <row r="178" spans="3:34" x14ac:dyDescent="0.25">
      <c r="C178" s="217" t="s">
        <v>2603</v>
      </c>
      <c r="D178" s="217" t="s">
        <v>2561</v>
      </c>
      <c r="E178" s="217" t="s">
        <v>2638</v>
      </c>
      <c r="F178" s="217" t="s">
        <v>2525</v>
      </c>
      <c r="G178" s="217" t="s">
        <v>2525</v>
      </c>
      <c r="H178" s="217" t="s">
        <v>430</v>
      </c>
      <c r="I178" s="217" t="s">
        <v>1172</v>
      </c>
      <c r="J178" s="326">
        <v>2267772</v>
      </c>
      <c r="K178" s="217" t="s">
        <v>1505</v>
      </c>
      <c r="L178" s="217" t="s">
        <v>1505</v>
      </c>
      <c r="M178" s="217" t="s">
        <v>1172</v>
      </c>
      <c r="Q178" s="217"/>
      <c r="AH178" s="232"/>
    </row>
    <row r="179" spans="3:34" x14ac:dyDescent="0.25">
      <c r="C179" s="327" t="s">
        <v>2603</v>
      </c>
      <c r="D179" s="217" t="s">
        <v>2562</v>
      </c>
      <c r="E179" s="217" t="s">
        <v>2641</v>
      </c>
      <c r="F179" s="217" t="s">
        <v>2525</v>
      </c>
      <c r="G179" s="217" t="s">
        <v>2525</v>
      </c>
      <c r="H179" s="217" t="s">
        <v>430</v>
      </c>
      <c r="I179" s="217" t="s">
        <v>1172</v>
      </c>
      <c r="J179" s="326">
        <v>1577940</v>
      </c>
      <c r="K179" s="217" t="s">
        <v>1505</v>
      </c>
      <c r="L179" s="217" t="s">
        <v>1505</v>
      </c>
      <c r="M179" s="217" t="s">
        <v>1172</v>
      </c>
      <c r="Q179" s="217"/>
      <c r="AH179" s="232"/>
    </row>
    <row r="180" spans="3:34" x14ac:dyDescent="0.25">
      <c r="C180" s="217" t="s">
        <v>2603</v>
      </c>
      <c r="D180" s="217" t="s">
        <v>2562</v>
      </c>
      <c r="E180" s="217" t="s">
        <v>2642</v>
      </c>
      <c r="F180" s="217" t="s">
        <v>2525</v>
      </c>
      <c r="G180" s="217" t="s">
        <v>2525</v>
      </c>
      <c r="H180" s="217" t="s">
        <v>430</v>
      </c>
      <c r="I180" s="217" t="s">
        <v>1172</v>
      </c>
      <c r="J180" s="326">
        <v>1330920</v>
      </c>
      <c r="K180" s="217" t="s">
        <v>1505</v>
      </c>
      <c r="L180" s="217" t="s">
        <v>1505</v>
      </c>
      <c r="M180" s="217" t="s">
        <v>1172</v>
      </c>
      <c r="Q180" s="217"/>
      <c r="AH180" s="232"/>
    </row>
    <row r="181" spans="3:34" x14ac:dyDescent="0.25">
      <c r="C181" s="327" t="s">
        <v>2606</v>
      </c>
      <c r="D181" s="217" t="s">
        <v>2564</v>
      </c>
      <c r="E181" s="217" t="s">
        <v>2621</v>
      </c>
      <c r="F181" s="217" t="s">
        <v>2525</v>
      </c>
      <c r="G181" s="217" t="s">
        <v>2525</v>
      </c>
      <c r="H181" s="217" t="s">
        <v>430</v>
      </c>
      <c r="I181" s="217" t="s">
        <v>1172</v>
      </c>
      <c r="J181" s="326">
        <v>200000</v>
      </c>
      <c r="K181" s="217" t="s">
        <v>1505</v>
      </c>
      <c r="L181" s="217" t="s">
        <v>1505</v>
      </c>
      <c r="M181" s="217" t="s">
        <v>1172</v>
      </c>
      <c r="Q181" s="217"/>
      <c r="AH181" s="232"/>
    </row>
    <row r="182" spans="3:34" x14ac:dyDescent="0.25">
      <c r="C182" s="217" t="s">
        <v>2606</v>
      </c>
      <c r="D182" s="217" t="s">
        <v>2564</v>
      </c>
      <c r="E182" s="217" t="s">
        <v>2622</v>
      </c>
      <c r="F182" s="217" t="s">
        <v>2525</v>
      </c>
      <c r="G182" s="217" t="s">
        <v>2525</v>
      </c>
      <c r="H182" s="217" t="s">
        <v>430</v>
      </c>
      <c r="I182" s="217" t="s">
        <v>1172</v>
      </c>
      <c r="J182" s="326">
        <v>5879400</v>
      </c>
      <c r="K182" s="217" t="s">
        <v>1505</v>
      </c>
      <c r="L182" s="217" t="s">
        <v>1505</v>
      </c>
      <c r="M182" s="217" t="s">
        <v>1172</v>
      </c>
      <c r="Q182" s="217"/>
      <c r="AH182" s="232"/>
    </row>
    <row r="183" spans="3:34" x14ac:dyDescent="0.25">
      <c r="C183" s="327" t="s">
        <v>2609</v>
      </c>
      <c r="D183" s="217" t="s">
        <v>2564</v>
      </c>
      <c r="E183" s="217" t="s">
        <v>2619</v>
      </c>
      <c r="F183" s="217" t="s">
        <v>2525</v>
      </c>
      <c r="G183" s="217" t="s">
        <v>2525</v>
      </c>
      <c r="H183" s="217" t="s">
        <v>430</v>
      </c>
      <c r="I183" s="217" t="s">
        <v>1172</v>
      </c>
      <c r="J183" s="326">
        <v>700000</v>
      </c>
      <c r="K183" s="217" t="s">
        <v>1505</v>
      </c>
      <c r="L183" s="217" t="s">
        <v>1505</v>
      </c>
      <c r="M183" s="217" t="s">
        <v>1172</v>
      </c>
      <c r="Q183" s="217"/>
      <c r="AH183" s="232"/>
    </row>
    <row r="184" spans="3:34" x14ac:dyDescent="0.25">
      <c r="C184" s="217" t="s">
        <v>2609</v>
      </c>
      <c r="D184" s="217" t="s">
        <v>2564</v>
      </c>
      <c r="E184" s="217" t="s">
        <v>2620</v>
      </c>
      <c r="F184" s="217" t="s">
        <v>2525</v>
      </c>
      <c r="G184" s="217" t="s">
        <v>2525</v>
      </c>
      <c r="H184" s="217" t="s">
        <v>430</v>
      </c>
      <c r="I184" s="217" t="s">
        <v>1172</v>
      </c>
      <c r="J184" s="326">
        <v>2000000</v>
      </c>
      <c r="K184" s="217" t="s">
        <v>1505</v>
      </c>
      <c r="L184" s="217" t="s">
        <v>1505</v>
      </c>
      <c r="M184" s="217" t="s">
        <v>1172</v>
      </c>
      <c r="Q184" s="217"/>
      <c r="AH184" s="232"/>
    </row>
    <row r="185" spans="3:34" x14ac:dyDescent="0.25">
      <c r="C185" s="327" t="s">
        <v>2609</v>
      </c>
      <c r="D185" s="217" t="s">
        <v>2564</v>
      </c>
      <c r="E185" s="217" t="s">
        <v>2621</v>
      </c>
      <c r="F185" s="217" t="s">
        <v>2525</v>
      </c>
      <c r="G185" s="217" t="s">
        <v>2525</v>
      </c>
      <c r="H185" s="217" t="s">
        <v>430</v>
      </c>
      <c r="I185" s="217" t="s">
        <v>1172</v>
      </c>
      <c r="J185" s="326">
        <v>200000</v>
      </c>
      <c r="K185" s="217" t="s">
        <v>1505</v>
      </c>
      <c r="L185" s="217" t="s">
        <v>1505</v>
      </c>
      <c r="M185" s="217" t="s">
        <v>1172</v>
      </c>
      <c r="Q185" s="217"/>
      <c r="AH185" s="232"/>
    </row>
    <row r="186" spans="3:34" ht="15" thickBot="1" x14ac:dyDescent="0.3">
      <c r="G186" s="235"/>
    </row>
    <row r="187" spans="3:34" ht="17.25" thickBot="1" x14ac:dyDescent="0.35">
      <c r="G187" s="235"/>
      <c r="I187" s="240" t="s">
        <v>2353</v>
      </c>
      <c r="J187" s="242" t="s">
        <v>1468</v>
      </c>
      <c r="K187" s="262">
        <f>SUMIF(Table10[Devise de déclaration],"USD",Table10[Valeur de revenus])+(IFERROR(SUMIF(Table10[Devise de déclaration],"&lt;&gt;USD",Table10[Valeur de revenus])/'Partie 1 - Présentation'!$E$51,0))</f>
        <v>18061920.715822663</v>
      </c>
    </row>
    <row r="188" spans="3:34" x14ac:dyDescent="0.25">
      <c r="C188" s="217" t="s">
        <v>1466</v>
      </c>
    </row>
    <row r="189" spans="3:34" ht="24" x14ac:dyDescent="0.25">
      <c r="C189" s="244" t="s">
        <v>2354</v>
      </c>
      <c r="D189" s="229"/>
      <c r="E189" s="229"/>
      <c r="F189" s="229"/>
      <c r="G189" s="229"/>
      <c r="H189" s="229"/>
      <c r="I189" s="229"/>
      <c r="J189" s="229"/>
      <c r="K189" s="229"/>
    </row>
    <row r="190" spans="3:34" ht="30" customHeight="1" x14ac:dyDescent="0.25">
      <c r="C190" s="386" t="s">
        <v>2688</v>
      </c>
      <c r="D190" s="386"/>
      <c r="E190" s="386"/>
      <c r="F190" s="386"/>
      <c r="G190" s="386"/>
      <c r="H190" s="246"/>
      <c r="I190" s="246"/>
      <c r="J190" s="246"/>
      <c r="K190" s="246"/>
    </row>
    <row r="191" spans="3:34" x14ac:dyDescent="0.25">
      <c r="C191" s="245"/>
      <c r="D191" s="246"/>
      <c r="E191" s="246"/>
      <c r="F191" s="246"/>
      <c r="G191" s="247"/>
      <c r="H191" s="246"/>
      <c r="I191" s="246"/>
      <c r="J191" s="246"/>
      <c r="K191" s="246"/>
    </row>
    <row r="192" spans="3:34" x14ac:dyDescent="0.25">
      <c r="C192" s="245"/>
      <c r="D192" s="248" t="s">
        <v>1467</v>
      </c>
      <c r="E192" s="248" t="s">
        <v>1352</v>
      </c>
      <c r="F192" s="248" t="s">
        <v>1409</v>
      </c>
      <c r="G192" s="249" t="s">
        <v>1353</v>
      </c>
      <c r="H192" s="250" t="s">
        <v>970</v>
      </c>
      <c r="I192" s="319"/>
      <c r="J192" s="319"/>
      <c r="K192" s="319"/>
    </row>
    <row r="193" spans="3:11" x14ac:dyDescent="0.25">
      <c r="C193" s="245"/>
      <c r="D193" s="319" t="s">
        <v>2574</v>
      </c>
      <c r="E193" s="251" t="s">
        <v>2629</v>
      </c>
      <c r="F193" s="251" t="s">
        <v>2561</v>
      </c>
      <c r="G193" s="247">
        <v>244856357</v>
      </c>
      <c r="H193" s="247" t="s">
        <v>1172</v>
      </c>
      <c r="I193" s="319"/>
      <c r="J193" s="319"/>
      <c r="K193" s="319"/>
    </row>
    <row r="194" spans="3:11" x14ac:dyDescent="0.25">
      <c r="C194" s="245"/>
      <c r="D194" s="319" t="s">
        <v>2574</v>
      </c>
      <c r="E194" s="319" t="s">
        <v>2630</v>
      </c>
      <c r="F194" s="319" t="s">
        <v>2561</v>
      </c>
      <c r="G194" s="247">
        <v>38324601</v>
      </c>
      <c r="H194" s="247" t="s">
        <v>1172</v>
      </c>
      <c r="I194" s="319"/>
      <c r="J194" s="319"/>
      <c r="K194" s="319"/>
    </row>
    <row r="195" spans="3:11" x14ac:dyDescent="0.25">
      <c r="C195" s="245"/>
      <c r="D195" s="319" t="s">
        <v>2574</v>
      </c>
      <c r="E195" s="319" t="s">
        <v>2631</v>
      </c>
      <c r="F195" s="319" t="s">
        <v>2561</v>
      </c>
      <c r="G195" s="247">
        <v>396625</v>
      </c>
      <c r="H195" s="247" t="s">
        <v>1172</v>
      </c>
      <c r="I195" s="319"/>
      <c r="J195" s="319"/>
      <c r="K195" s="319"/>
    </row>
    <row r="196" spans="3:11" x14ac:dyDescent="0.25">
      <c r="C196" s="245"/>
      <c r="D196" s="319" t="s">
        <v>2574</v>
      </c>
      <c r="E196" s="319" t="s">
        <v>2652</v>
      </c>
      <c r="F196" s="319" t="s">
        <v>2565</v>
      </c>
      <c r="G196" s="247">
        <v>189783</v>
      </c>
      <c r="H196" s="247" t="s">
        <v>1172</v>
      </c>
      <c r="I196" s="319"/>
      <c r="J196" s="319"/>
      <c r="K196" s="319"/>
    </row>
    <row r="197" spans="3:11" x14ac:dyDescent="0.25">
      <c r="C197" s="245"/>
      <c r="D197" s="319" t="s">
        <v>2574</v>
      </c>
      <c r="E197" s="319" t="s">
        <v>2656</v>
      </c>
      <c r="F197" s="319" t="s">
        <v>2567</v>
      </c>
      <c r="G197" s="247">
        <v>252811160</v>
      </c>
      <c r="H197" s="247" t="s">
        <v>1172</v>
      </c>
      <c r="I197" s="319"/>
      <c r="J197" s="319"/>
      <c r="K197" s="319"/>
    </row>
    <row r="198" spans="3:11" x14ac:dyDescent="0.25">
      <c r="C198" s="245"/>
      <c r="D198" s="338" t="s">
        <v>2577</v>
      </c>
      <c r="E198" s="319" t="s">
        <v>2629</v>
      </c>
      <c r="F198" s="319" t="s">
        <v>2561</v>
      </c>
      <c r="G198" s="247">
        <v>118859636</v>
      </c>
      <c r="H198" s="247" t="s">
        <v>1172</v>
      </c>
      <c r="I198" s="319"/>
      <c r="J198" s="319"/>
      <c r="K198" s="319"/>
    </row>
    <row r="199" spans="3:11" x14ac:dyDescent="0.25">
      <c r="C199" s="245"/>
      <c r="D199" s="338" t="s">
        <v>2577</v>
      </c>
      <c r="E199" s="319" t="s">
        <v>2663</v>
      </c>
      <c r="F199" s="319" t="s">
        <v>2561</v>
      </c>
      <c r="G199" s="247">
        <v>172191694</v>
      </c>
      <c r="H199" s="247" t="s">
        <v>1172</v>
      </c>
      <c r="I199" s="319"/>
      <c r="J199" s="319"/>
      <c r="K199" s="319"/>
    </row>
    <row r="200" spans="3:11" x14ac:dyDescent="0.25">
      <c r="C200" s="245"/>
      <c r="D200" s="338" t="s">
        <v>2577</v>
      </c>
      <c r="E200" s="319" t="s">
        <v>2664</v>
      </c>
      <c r="F200" s="319" t="s">
        <v>2561</v>
      </c>
      <c r="G200" s="247">
        <v>24166085</v>
      </c>
      <c r="H200" s="247" t="s">
        <v>1172</v>
      </c>
      <c r="I200" s="319"/>
      <c r="J200" s="319"/>
      <c r="K200" s="319"/>
    </row>
    <row r="201" spans="3:11" x14ac:dyDescent="0.25">
      <c r="C201" s="245"/>
      <c r="D201" s="338" t="s">
        <v>2577</v>
      </c>
      <c r="E201" s="319" t="s">
        <v>2656</v>
      </c>
      <c r="F201" s="319" t="s">
        <v>2567</v>
      </c>
      <c r="G201" s="247">
        <v>1004975169</v>
      </c>
      <c r="H201" s="247" t="s">
        <v>1172</v>
      </c>
      <c r="I201" s="319"/>
      <c r="J201" s="319"/>
      <c r="K201" s="319"/>
    </row>
    <row r="202" spans="3:11" x14ac:dyDescent="0.25">
      <c r="C202" s="245"/>
      <c r="D202" s="338" t="s">
        <v>2578</v>
      </c>
      <c r="E202" s="319" t="s">
        <v>2629</v>
      </c>
      <c r="F202" s="319" t="s">
        <v>2561</v>
      </c>
      <c r="G202" s="247">
        <v>13362063</v>
      </c>
      <c r="H202" s="247" t="s">
        <v>1172</v>
      </c>
      <c r="I202" s="319"/>
      <c r="J202" s="319"/>
      <c r="K202" s="319"/>
    </row>
    <row r="203" spans="3:11" x14ac:dyDescent="0.25">
      <c r="C203" s="245"/>
      <c r="D203" s="338" t="s">
        <v>2578</v>
      </c>
      <c r="E203" s="319" t="s">
        <v>2663</v>
      </c>
      <c r="F203" s="319" t="s">
        <v>2561</v>
      </c>
      <c r="G203" s="247">
        <v>19561226</v>
      </c>
      <c r="H203" s="247" t="s">
        <v>1172</v>
      </c>
      <c r="I203" s="319"/>
      <c r="J203" s="319"/>
      <c r="K203" s="319"/>
    </row>
    <row r="204" spans="3:11" x14ac:dyDescent="0.25">
      <c r="C204" s="245"/>
      <c r="D204" s="338" t="s">
        <v>2578</v>
      </c>
      <c r="E204" s="319" t="s">
        <v>2664</v>
      </c>
      <c r="F204" s="319" t="s">
        <v>2561</v>
      </c>
      <c r="G204" s="247">
        <v>608300</v>
      </c>
      <c r="H204" s="247" t="s">
        <v>1172</v>
      </c>
      <c r="I204" s="319"/>
      <c r="J204" s="319"/>
      <c r="K204" s="319"/>
    </row>
    <row r="205" spans="3:11" x14ac:dyDescent="0.25">
      <c r="C205" s="245"/>
      <c r="D205" s="338" t="s">
        <v>2578</v>
      </c>
      <c r="E205" s="319" t="s">
        <v>2656</v>
      </c>
      <c r="F205" s="319" t="s">
        <v>2567</v>
      </c>
      <c r="G205" s="247">
        <v>142457970</v>
      </c>
      <c r="H205" s="247" t="s">
        <v>1172</v>
      </c>
      <c r="I205" s="319"/>
      <c r="J205" s="319"/>
      <c r="K205" s="319"/>
    </row>
    <row r="206" spans="3:11" x14ac:dyDescent="0.25">
      <c r="C206" s="245"/>
      <c r="D206" s="338" t="s">
        <v>2580</v>
      </c>
      <c r="E206" s="319" t="s">
        <v>2629</v>
      </c>
      <c r="F206" s="319" t="s">
        <v>2561</v>
      </c>
      <c r="G206" s="247">
        <v>108071</v>
      </c>
      <c r="H206" s="247" t="s">
        <v>1172</v>
      </c>
      <c r="I206" s="319"/>
      <c r="J206" s="319"/>
      <c r="K206" s="319"/>
    </row>
    <row r="207" spans="3:11" x14ac:dyDescent="0.25">
      <c r="C207" s="245"/>
      <c r="D207" s="338" t="s">
        <v>2580</v>
      </c>
      <c r="E207" s="319" t="s">
        <v>2663</v>
      </c>
      <c r="F207" s="319" t="s">
        <v>2561</v>
      </c>
      <c r="G207" s="247">
        <v>2605270</v>
      </c>
      <c r="H207" s="247" t="s">
        <v>1172</v>
      </c>
      <c r="I207" s="319"/>
      <c r="J207" s="319"/>
      <c r="K207" s="319"/>
    </row>
    <row r="208" spans="3:11" x14ac:dyDescent="0.25">
      <c r="C208" s="245"/>
      <c r="D208" s="338" t="s">
        <v>2580</v>
      </c>
      <c r="E208" s="319" t="s">
        <v>2664</v>
      </c>
      <c r="F208" s="319" t="s">
        <v>2561</v>
      </c>
      <c r="G208" s="247">
        <v>122750</v>
      </c>
      <c r="H208" s="247" t="s">
        <v>1172</v>
      </c>
      <c r="I208" s="319"/>
      <c r="J208" s="319"/>
      <c r="K208" s="319"/>
    </row>
    <row r="209" spans="3:11" x14ac:dyDescent="0.25">
      <c r="C209" s="245"/>
      <c r="D209" s="338" t="s">
        <v>2580</v>
      </c>
      <c r="E209" s="319" t="s">
        <v>2656</v>
      </c>
      <c r="F209" s="319" t="s">
        <v>2567</v>
      </c>
      <c r="G209" s="247">
        <v>3087097</v>
      </c>
      <c r="H209" s="247" t="s">
        <v>1172</v>
      </c>
      <c r="I209" s="319"/>
      <c r="J209" s="319"/>
      <c r="K209" s="319"/>
    </row>
    <row r="210" spans="3:11" x14ac:dyDescent="0.25">
      <c r="C210" s="245"/>
      <c r="D210" s="338" t="s">
        <v>2582</v>
      </c>
      <c r="E210" s="319" t="s">
        <v>2629</v>
      </c>
      <c r="F210" s="319" t="s">
        <v>2561</v>
      </c>
      <c r="G210" s="247">
        <v>1903675</v>
      </c>
      <c r="H210" s="247" t="s">
        <v>1172</v>
      </c>
      <c r="I210" s="319"/>
      <c r="J210" s="319"/>
      <c r="K210" s="319"/>
    </row>
    <row r="211" spans="3:11" x14ac:dyDescent="0.25">
      <c r="C211" s="245"/>
      <c r="D211" s="338" t="s">
        <v>2582</v>
      </c>
      <c r="E211" s="319" t="s">
        <v>2663</v>
      </c>
      <c r="F211" s="319" t="s">
        <v>2561</v>
      </c>
      <c r="G211" s="247">
        <v>25200</v>
      </c>
      <c r="H211" s="247" t="s">
        <v>1172</v>
      </c>
      <c r="I211" s="319"/>
      <c r="J211" s="319"/>
      <c r="K211" s="319"/>
    </row>
    <row r="212" spans="3:11" x14ac:dyDescent="0.25">
      <c r="C212" s="245"/>
      <c r="D212" s="338" t="s">
        <v>2566</v>
      </c>
      <c r="E212" s="319" t="s">
        <v>2629</v>
      </c>
      <c r="F212" s="319" t="s">
        <v>2561</v>
      </c>
      <c r="G212" s="247">
        <v>76524240</v>
      </c>
      <c r="H212" s="247" t="s">
        <v>1172</v>
      </c>
      <c r="I212" s="319"/>
      <c r="J212" s="319"/>
      <c r="K212" s="319"/>
    </row>
    <row r="213" spans="3:11" x14ac:dyDescent="0.25">
      <c r="C213" s="245"/>
      <c r="D213" s="338" t="s">
        <v>2566</v>
      </c>
      <c r="E213" s="319" t="s">
        <v>2663</v>
      </c>
      <c r="F213" s="319" t="s">
        <v>2561</v>
      </c>
      <c r="G213" s="247">
        <v>138288604</v>
      </c>
      <c r="H213" s="247" t="s">
        <v>1172</v>
      </c>
      <c r="I213" s="319"/>
      <c r="J213" s="319"/>
      <c r="K213" s="319"/>
    </row>
    <row r="214" spans="3:11" x14ac:dyDescent="0.25">
      <c r="C214" s="245"/>
      <c r="D214" s="338" t="s">
        <v>2566</v>
      </c>
      <c r="E214" s="319" t="s">
        <v>2664</v>
      </c>
      <c r="F214" s="319" t="s">
        <v>2561</v>
      </c>
      <c r="G214" s="247">
        <v>2571125</v>
      </c>
      <c r="H214" s="247" t="s">
        <v>1172</v>
      </c>
      <c r="I214" s="319"/>
      <c r="J214" s="319"/>
      <c r="K214" s="319"/>
    </row>
    <row r="215" spans="3:11" x14ac:dyDescent="0.25">
      <c r="C215" s="245"/>
      <c r="D215" s="338" t="s">
        <v>2586</v>
      </c>
      <c r="E215" s="319" t="s">
        <v>2629</v>
      </c>
      <c r="F215" s="319" t="s">
        <v>2561</v>
      </c>
      <c r="G215" s="247">
        <v>2783135</v>
      </c>
      <c r="H215" s="247" t="s">
        <v>1172</v>
      </c>
      <c r="I215" s="319"/>
      <c r="J215" s="319"/>
      <c r="K215" s="319"/>
    </row>
    <row r="216" spans="3:11" x14ac:dyDescent="0.25">
      <c r="C216" s="245"/>
      <c r="D216" s="338" t="s">
        <v>2586</v>
      </c>
      <c r="E216" s="319" t="s">
        <v>2663</v>
      </c>
      <c r="F216" s="319" t="s">
        <v>2561</v>
      </c>
      <c r="G216" s="247">
        <v>8792692</v>
      </c>
      <c r="H216" s="247" t="s">
        <v>1172</v>
      </c>
      <c r="I216" s="319"/>
      <c r="J216" s="319"/>
      <c r="K216" s="319"/>
    </row>
    <row r="217" spans="3:11" x14ac:dyDescent="0.25">
      <c r="C217" s="245"/>
      <c r="D217" s="338" t="s">
        <v>2586</v>
      </c>
      <c r="E217" s="319" t="s">
        <v>2664</v>
      </c>
      <c r="F217" s="319" t="s">
        <v>2561</v>
      </c>
      <c r="G217" s="247">
        <v>1392820</v>
      </c>
      <c r="H217" s="247" t="s">
        <v>1172</v>
      </c>
      <c r="I217" s="319"/>
      <c r="J217" s="319"/>
      <c r="K217" s="319"/>
    </row>
    <row r="218" spans="3:11" x14ac:dyDescent="0.25">
      <c r="C218" s="245"/>
      <c r="D218" s="338" t="s">
        <v>2586</v>
      </c>
      <c r="E218" s="319" t="s">
        <v>2656</v>
      </c>
      <c r="F218" s="319" t="s">
        <v>2567</v>
      </c>
      <c r="G218" s="247">
        <v>56560972</v>
      </c>
      <c r="H218" s="247" t="s">
        <v>1172</v>
      </c>
      <c r="I218" s="319"/>
      <c r="J218" s="319"/>
      <c r="K218" s="319"/>
    </row>
    <row r="219" spans="3:11" x14ac:dyDescent="0.25">
      <c r="C219" s="245"/>
      <c r="D219" s="338" t="s">
        <v>2588</v>
      </c>
      <c r="E219" s="319" t="s">
        <v>2629</v>
      </c>
      <c r="F219" s="319" t="s">
        <v>2561</v>
      </c>
      <c r="G219" s="247">
        <v>326970</v>
      </c>
      <c r="H219" s="247" t="s">
        <v>1172</v>
      </c>
      <c r="I219" s="319"/>
      <c r="J219" s="319"/>
      <c r="K219" s="319"/>
    </row>
    <row r="220" spans="3:11" x14ac:dyDescent="0.25">
      <c r="C220" s="245"/>
      <c r="D220" s="338" t="s">
        <v>2588</v>
      </c>
      <c r="E220" s="319" t="s">
        <v>2663</v>
      </c>
      <c r="F220" s="319" t="s">
        <v>2561</v>
      </c>
      <c r="G220" s="247">
        <v>667830</v>
      </c>
      <c r="H220" s="247" t="s">
        <v>1172</v>
      </c>
      <c r="I220" s="319"/>
      <c r="J220" s="319"/>
      <c r="K220" s="319"/>
    </row>
    <row r="221" spans="3:11" x14ac:dyDescent="0.25">
      <c r="C221" s="245"/>
      <c r="D221" s="338" t="s">
        <v>2588</v>
      </c>
      <c r="E221" s="319" t="s">
        <v>2664</v>
      </c>
      <c r="F221" s="319" t="s">
        <v>2561</v>
      </c>
      <c r="G221" s="247">
        <v>100500</v>
      </c>
      <c r="H221" s="247" t="s">
        <v>1172</v>
      </c>
      <c r="I221" s="319"/>
      <c r="J221" s="319"/>
      <c r="K221" s="319"/>
    </row>
    <row r="222" spans="3:11" x14ac:dyDescent="0.25">
      <c r="C222" s="245"/>
      <c r="D222" s="338" t="s">
        <v>2588</v>
      </c>
      <c r="E222" s="319" t="s">
        <v>2656</v>
      </c>
      <c r="F222" s="319" t="s">
        <v>2567</v>
      </c>
      <c r="G222" s="247">
        <v>6513415</v>
      </c>
      <c r="H222" s="247" t="s">
        <v>1172</v>
      </c>
      <c r="I222" s="319"/>
      <c r="J222" s="319"/>
      <c r="K222" s="319"/>
    </row>
    <row r="223" spans="3:11" x14ac:dyDescent="0.25">
      <c r="C223" s="245"/>
      <c r="D223" s="338" t="s">
        <v>2590</v>
      </c>
      <c r="E223" s="319" t="s">
        <v>2629</v>
      </c>
      <c r="F223" s="319" t="s">
        <v>2561</v>
      </c>
      <c r="G223" s="247">
        <v>592725</v>
      </c>
      <c r="H223" s="247" t="s">
        <v>1172</v>
      </c>
      <c r="I223" s="319"/>
      <c r="J223" s="319"/>
      <c r="K223" s="319"/>
    </row>
    <row r="224" spans="3:11" x14ac:dyDescent="0.25">
      <c r="C224" s="245"/>
      <c r="D224" s="338" t="s">
        <v>2590</v>
      </c>
      <c r="E224" s="319" t="s">
        <v>2663</v>
      </c>
      <c r="F224" s="319" t="s">
        <v>2561</v>
      </c>
      <c r="G224" s="247">
        <v>462534</v>
      </c>
      <c r="H224" s="247" t="s">
        <v>1172</v>
      </c>
      <c r="I224" s="319"/>
      <c r="J224" s="319"/>
      <c r="K224" s="319"/>
    </row>
    <row r="225" spans="3:11" x14ac:dyDescent="0.25">
      <c r="C225" s="245"/>
      <c r="D225" s="338" t="s">
        <v>2590</v>
      </c>
      <c r="E225" s="319" t="s">
        <v>2664</v>
      </c>
      <c r="F225" s="319" t="s">
        <v>2561</v>
      </c>
      <c r="G225" s="247">
        <v>7500</v>
      </c>
      <c r="H225" s="247" t="s">
        <v>1172</v>
      </c>
      <c r="I225" s="319"/>
      <c r="J225" s="319"/>
      <c r="K225" s="319"/>
    </row>
    <row r="226" spans="3:11" x14ac:dyDescent="0.25">
      <c r="C226" s="245"/>
      <c r="D226" s="338" t="s">
        <v>2590</v>
      </c>
      <c r="E226" s="319" t="s">
        <v>2656</v>
      </c>
      <c r="F226" s="319" t="s">
        <v>2567</v>
      </c>
      <c r="G226" s="247">
        <v>3233332</v>
      </c>
      <c r="H226" s="247" t="s">
        <v>1172</v>
      </c>
      <c r="I226" s="319"/>
      <c r="J226" s="319"/>
      <c r="K226" s="319"/>
    </row>
    <row r="227" spans="3:11" x14ac:dyDescent="0.25">
      <c r="C227" s="245"/>
      <c r="D227" s="338" t="s">
        <v>2592</v>
      </c>
      <c r="E227" s="319" t="s">
        <v>2629</v>
      </c>
      <c r="F227" s="319" t="s">
        <v>2561</v>
      </c>
      <c r="G227" s="247">
        <v>7064588</v>
      </c>
      <c r="H227" s="247" t="s">
        <v>1172</v>
      </c>
      <c r="I227" s="319"/>
      <c r="J227" s="319"/>
      <c r="K227" s="319"/>
    </row>
    <row r="228" spans="3:11" x14ac:dyDescent="0.25">
      <c r="C228" s="245"/>
      <c r="D228" s="338" t="s">
        <v>2592</v>
      </c>
      <c r="E228" s="319" t="s">
        <v>2663</v>
      </c>
      <c r="F228" s="319" t="s">
        <v>2561</v>
      </c>
      <c r="G228" s="247">
        <v>6934721</v>
      </c>
      <c r="H228" s="247" t="s">
        <v>1172</v>
      </c>
      <c r="I228" s="319"/>
      <c r="J228" s="319"/>
      <c r="K228" s="319"/>
    </row>
    <row r="229" spans="3:11" x14ac:dyDescent="0.25">
      <c r="C229" s="245"/>
      <c r="D229" s="338" t="s">
        <v>2592</v>
      </c>
      <c r="E229" s="319" t="s">
        <v>2664</v>
      </c>
      <c r="F229" s="319" t="s">
        <v>2561</v>
      </c>
      <c r="G229" s="247">
        <v>370875</v>
      </c>
      <c r="H229" s="247" t="s">
        <v>1172</v>
      </c>
      <c r="I229" s="319"/>
      <c r="J229" s="319"/>
      <c r="K229" s="319"/>
    </row>
    <row r="230" spans="3:11" x14ac:dyDescent="0.25">
      <c r="C230" s="245"/>
      <c r="D230" s="338" t="s">
        <v>2592</v>
      </c>
      <c r="E230" s="319" t="s">
        <v>2656</v>
      </c>
      <c r="F230" s="319" t="s">
        <v>2567</v>
      </c>
      <c r="G230" s="247">
        <v>31708446</v>
      </c>
      <c r="H230" s="247" t="s">
        <v>1172</v>
      </c>
      <c r="I230" s="319"/>
      <c r="J230" s="319"/>
      <c r="K230" s="319"/>
    </row>
    <row r="231" spans="3:11" x14ac:dyDescent="0.25">
      <c r="C231" s="245"/>
      <c r="D231" s="338" t="s">
        <v>2594</v>
      </c>
      <c r="E231" s="319" t="s">
        <v>2629</v>
      </c>
      <c r="F231" s="319" t="s">
        <v>2561</v>
      </c>
      <c r="G231" s="247">
        <v>41394</v>
      </c>
      <c r="H231" s="247" t="s">
        <v>1172</v>
      </c>
      <c r="I231" s="319"/>
      <c r="J231" s="319"/>
      <c r="K231" s="319"/>
    </row>
    <row r="232" spans="3:11" x14ac:dyDescent="0.25">
      <c r="C232" s="245"/>
      <c r="D232" s="338" t="s">
        <v>2594</v>
      </c>
      <c r="E232" s="319" t="s">
        <v>2663</v>
      </c>
      <c r="F232" s="319" t="s">
        <v>2561</v>
      </c>
      <c r="G232" s="247">
        <v>225596</v>
      </c>
      <c r="H232" s="247" t="s">
        <v>1172</v>
      </c>
      <c r="I232" s="319"/>
      <c r="J232" s="319"/>
      <c r="K232" s="319"/>
    </row>
    <row r="233" spans="3:11" x14ac:dyDescent="0.25">
      <c r="C233" s="245"/>
      <c r="D233" s="338" t="s">
        <v>2594</v>
      </c>
      <c r="E233" s="319" t="s">
        <v>2664</v>
      </c>
      <c r="F233" s="319" t="s">
        <v>2561</v>
      </c>
      <c r="G233" s="247">
        <v>2500</v>
      </c>
      <c r="H233" s="247" t="s">
        <v>1172</v>
      </c>
      <c r="I233" s="319"/>
      <c r="J233" s="319"/>
      <c r="K233" s="319"/>
    </row>
    <row r="234" spans="3:11" x14ac:dyDescent="0.25">
      <c r="C234" s="245"/>
      <c r="D234" s="338" t="s">
        <v>2594</v>
      </c>
      <c r="E234" s="319" t="s">
        <v>2656</v>
      </c>
      <c r="F234" s="319" t="s">
        <v>2567</v>
      </c>
      <c r="G234" s="247">
        <v>526319</v>
      </c>
      <c r="H234" s="247" t="s">
        <v>1172</v>
      </c>
      <c r="I234" s="319"/>
      <c r="J234" s="319"/>
      <c r="K234" s="319"/>
    </row>
    <row r="235" spans="3:11" x14ac:dyDescent="0.25">
      <c r="C235" s="245"/>
      <c r="D235" s="338" t="s">
        <v>2596</v>
      </c>
      <c r="E235" s="319" t="s">
        <v>2629</v>
      </c>
      <c r="F235" s="319" t="s">
        <v>2561</v>
      </c>
      <c r="G235" s="247">
        <v>2081274</v>
      </c>
      <c r="H235" s="247" t="s">
        <v>1172</v>
      </c>
      <c r="I235" s="319"/>
      <c r="J235" s="319"/>
      <c r="K235" s="319"/>
    </row>
    <row r="236" spans="3:11" x14ac:dyDescent="0.25">
      <c r="C236" s="245"/>
      <c r="D236" s="338" t="s">
        <v>2596</v>
      </c>
      <c r="E236" s="319" t="s">
        <v>2663</v>
      </c>
      <c r="F236" s="319" t="s">
        <v>2561</v>
      </c>
      <c r="G236" s="247">
        <v>2015366</v>
      </c>
      <c r="H236" s="247" t="s">
        <v>1172</v>
      </c>
      <c r="I236" s="319"/>
      <c r="J236" s="319"/>
      <c r="K236" s="319"/>
    </row>
    <row r="237" spans="3:11" x14ac:dyDescent="0.25">
      <c r="C237" s="245"/>
      <c r="D237" s="338" t="s">
        <v>2596</v>
      </c>
      <c r="E237" s="319" t="s">
        <v>2664</v>
      </c>
      <c r="F237" s="319" t="s">
        <v>2561</v>
      </c>
      <c r="G237" s="247">
        <v>75750</v>
      </c>
      <c r="H237" s="247" t="s">
        <v>1172</v>
      </c>
      <c r="I237" s="319"/>
      <c r="J237" s="319"/>
      <c r="K237" s="319"/>
    </row>
    <row r="238" spans="3:11" x14ac:dyDescent="0.25">
      <c r="C238" s="245"/>
      <c r="D238" s="338" t="s">
        <v>2596</v>
      </c>
      <c r="E238" s="319" t="s">
        <v>2656</v>
      </c>
      <c r="F238" s="319" t="s">
        <v>2567</v>
      </c>
      <c r="G238" s="247">
        <v>13153333</v>
      </c>
      <c r="H238" s="247" t="s">
        <v>1172</v>
      </c>
      <c r="I238" s="319"/>
      <c r="J238" s="319"/>
      <c r="K238" s="319"/>
    </row>
    <row r="239" spans="3:11" x14ac:dyDescent="0.25">
      <c r="C239" s="245"/>
      <c r="D239" s="338" t="s">
        <v>2598</v>
      </c>
      <c r="E239" s="319" t="s">
        <v>2629</v>
      </c>
      <c r="F239" s="319" t="s">
        <v>2561</v>
      </c>
      <c r="G239" s="247">
        <v>2371580</v>
      </c>
      <c r="H239" s="247" t="s">
        <v>1172</v>
      </c>
      <c r="I239" s="319"/>
      <c r="J239" s="319"/>
      <c r="K239" s="319"/>
    </row>
    <row r="240" spans="3:11" x14ac:dyDescent="0.25">
      <c r="C240" s="245"/>
      <c r="D240" s="338" t="s">
        <v>2598</v>
      </c>
      <c r="E240" s="319" t="s">
        <v>2663</v>
      </c>
      <c r="F240" s="319" t="s">
        <v>2561</v>
      </c>
      <c r="G240" s="247">
        <v>1640765</v>
      </c>
      <c r="H240" s="247" t="s">
        <v>1172</v>
      </c>
      <c r="I240" s="319"/>
      <c r="J240" s="319"/>
      <c r="K240" s="319"/>
    </row>
    <row r="241" spans="3:11" x14ac:dyDescent="0.25">
      <c r="C241" s="245"/>
      <c r="D241" s="338" t="s">
        <v>2598</v>
      </c>
      <c r="E241" s="319" t="s">
        <v>2664</v>
      </c>
      <c r="F241" s="319" t="s">
        <v>2561</v>
      </c>
      <c r="G241" s="247">
        <v>91875</v>
      </c>
      <c r="H241" s="247" t="s">
        <v>1172</v>
      </c>
      <c r="I241" s="319"/>
      <c r="J241" s="319"/>
      <c r="K241" s="319"/>
    </row>
    <row r="242" spans="3:11" x14ac:dyDescent="0.25">
      <c r="C242" s="245"/>
      <c r="D242" s="338" t="s">
        <v>2598</v>
      </c>
      <c r="E242" s="319" t="s">
        <v>2656</v>
      </c>
      <c r="F242" s="319" t="s">
        <v>2567</v>
      </c>
      <c r="G242" s="247">
        <v>3218739</v>
      </c>
      <c r="H242" s="247" t="s">
        <v>1172</v>
      </c>
      <c r="I242" s="319"/>
      <c r="J242" s="319"/>
      <c r="K242" s="319"/>
    </row>
    <row r="243" spans="3:11" x14ac:dyDescent="0.25">
      <c r="C243" s="245"/>
      <c r="D243" s="338" t="s">
        <v>2600</v>
      </c>
      <c r="E243" s="319" t="s">
        <v>2629</v>
      </c>
      <c r="F243" s="319" t="s">
        <v>2561</v>
      </c>
      <c r="G243" s="247">
        <v>1145713</v>
      </c>
      <c r="H243" s="247" t="s">
        <v>1172</v>
      </c>
      <c r="I243" s="319"/>
      <c r="J243" s="319"/>
      <c r="K243" s="319"/>
    </row>
    <row r="244" spans="3:11" x14ac:dyDescent="0.25">
      <c r="C244" s="245"/>
      <c r="D244" s="338" t="s">
        <v>2600</v>
      </c>
      <c r="E244" s="319" t="s">
        <v>2663</v>
      </c>
      <c r="F244" s="319" t="s">
        <v>2561</v>
      </c>
      <c r="G244" s="247">
        <v>634583</v>
      </c>
      <c r="H244" s="247" t="s">
        <v>1172</v>
      </c>
      <c r="I244" s="319"/>
      <c r="J244" s="319"/>
      <c r="K244" s="319"/>
    </row>
    <row r="245" spans="3:11" x14ac:dyDescent="0.25">
      <c r="C245" s="245"/>
      <c r="D245" s="338" t="s">
        <v>2600</v>
      </c>
      <c r="E245" s="319" t="s">
        <v>2664</v>
      </c>
      <c r="F245" s="319" t="s">
        <v>2561</v>
      </c>
      <c r="G245" s="247">
        <v>51000</v>
      </c>
      <c r="H245" s="247" t="s">
        <v>1172</v>
      </c>
      <c r="I245" s="319"/>
      <c r="J245" s="319"/>
      <c r="K245" s="319"/>
    </row>
    <row r="246" spans="3:11" x14ac:dyDescent="0.25">
      <c r="C246" s="245"/>
      <c r="D246" s="338" t="s">
        <v>2600</v>
      </c>
      <c r="E246" s="319" t="s">
        <v>2656</v>
      </c>
      <c r="F246" s="319" t="s">
        <v>2567</v>
      </c>
      <c r="G246" s="247">
        <v>1678809</v>
      </c>
      <c r="H246" s="247" t="s">
        <v>1172</v>
      </c>
      <c r="I246" s="319"/>
      <c r="J246" s="319"/>
      <c r="K246" s="319"/>
    </row>
    <row r="247" spans="3:11" x14ac:dyDescent="0.25">
      <c r="C247" s="245"/>
      <c r="D247" s="338" t="s">
        <v>2602</v>
      </c>
      <c r="E247" s="319" t="s">
        <v>2629</v>
      </c>
      <c r="F247" s="319" t="s">
        <v>2561</v>
      </c>
      <c r="G247" s="247">
        <v>277900</v>
      </c>
      <c r="H247" s="247" t="s">
        <v>1172</v>
      </c>
      <c r="I247" s="319"/>
      <c r="J247" s="319"/>
      <c r="K247" s="319"/>
    </row>
    <row r="248" spans="3:11" x14ac:dyDescent="0.25">
      <c r="C248" s="245"/>
      <c r="D248" s="338" t="s">
        <v>2602</v>
      </c>
      <c r="E248" s="319" t="s">
        <v>2663</v>
      </c>
      <c r="F248" s="319" t="s">
        <v>2561</v>
      </c>
      <c r="G248" s="247">
        <v>318600</v>
      </c>
      <c r="H248" s="247" t="s">
        <v>1172</v>
      </c>
      <c r="I248" s="319"/>
      <c r="J248" s="319"/>
      <c r="K248" s="319"/>
    </row>
    <row r="249" spans="3:11" x14ac:dyDescent="0.25">
      <c r="C249" s="245"/>
      <c r="D249" s="338" t="s">
        <v>2602</v>
      </c>
      <c r="E249" s="319" t="s">
        <v>2664</v>
      </c>
      <c r="F249" s="319" t="s">
        <v>2561</v>
      </c>
      <c r="G249" s="247">
        <v>22500</v>
      </c>
      <c r="H249" s="247" t="s">
        <v>1172</v>
      </c>
      <c r="I249" s="319"/>
      <c r="J249" s="319"/>
      <c r="K249" s="319"/>
    </row>
    <row r="250" spans="3:11" x14ac:dyDescent="0.25">
      <c r="C250" s="245"/>
      <c r="D250" s="338" t="s">
        <v>2602</v>
      </c>
      <c r="E250" s="319" t="s">
        <v>2656</v>
      </c>
      <c r="F250" s="319" t="s">
        <v>2567</v>
      </c>
      <c r="G250" s="247">
        <v>1319025</v>
      </c>
      <c r="H250" s="247" t="s">
        <v>1172</v>
      </c>
      <c r="I250" s="319"/>
      <c r="J250" s="319"/>
      <c r="K250" s="319"/>
    </row>
    <row r="251" spans="3:11" ht="15" thickBot="1" x14ac:dyDescent="0.3">
      <c r="C251" s="245"/>
      <c r="D251" s="254" t="s">
        <v>2353</v>
      </c>
      <c r="E251" s="254"/>
      <c r="F251" s="254"/>
      <c r="G251" s="340">
        <f>SUM(G193:G250)</f>
        <v>2416402377</v>
      </c>
      <c r="H251" s="253" t="s">
        <v>1172</v>
      </c>
      <c r="I251" s="319"/>
      <c r="J251" s="319"/>
      <c r="K251" s="319"/>
    </row>
    <row r="252" spans="3:11" ht="15" thickTop="1" x14ac:dyDescent="0.25">
      <c r="C252" s="245"/>
      <c r="D252" s="320"/>
      <c r="E252" s="320"/>
      <c r="F252" s="320"/>
      <c r="G252" s="247"/>
      <c r="H252" s="247"/>
      <c r="I252" s="320"/>
      <c r="J252" s="320"/>
      <c r="K252" s="320"/>
    </row>
    <row r="253" spans="3:11" x14ac:dyDescent="0.25">
      <c r="C253" s="320" t="s">
        <v>2689</v>
      </c>
      <c r="D253" s="319"/>
      <c r="E253" s="319"/>
      <c r="F253" s="319"/>
      <c r="G253" s="247"/>
      <c r="H253" s="319"/>
      <c r="I253" s="319"/>
      <c r="J253" s="319"/>
      <c r="K253" s="319"/>
    </row>
    <row r="254" spans="3:11" x14ac:dyDescent="0.25">
      <c r="C254" s="245"/>
      <c r="D254" s="248" t="s">
        <v>2661</v>
      </c>
      <c r="E254" s="248" t="s">
        <v>1352</v>
      </c>
      <c r="F254" s="249" t="s">
        <v>2662</v>
      </c>
      <c r="G254" s="250" t="s">
        <v>970</v>
      </c>
      <c r="H254" s="324"/>
      <c r="I254" s="324"/>
      <c r="J254" s="324"/>
      <c r="K254" s="324"/>
    </row>
    <row r="255" spans="3:11" x14ac:dyDescent="0.25">
      <c r="C255" s="245"/>
      <c r="D255" s="319" t="s">
        <v>2574</v>
      </c>
      <c r="E255" s="251" t="s">
        <v>2658</v>
      </c>
      <c r="F255" s="252">
        <v>115940359</v>
      </c>
      <c r="G255" s="247" t="s">
        <v>1172</v>
      </c>
      <c r="H255" s="319"/>
      <c r="I255" s="319"/>
      <c r="J255" s="319"/>
      <c r="K255" s="319"/>
    </row>
    <row r="256" spans="3:11" x14ac:dyDescent="0.25">
      <c r="C256" s="245"/>
      <c r="D256" s="319" t="s">
        <v>2574</v>
      </c>
      <c r="E256" s="319" t="s">
        <v>2659</v>
      </c>
      <c r="F256" s="247">
        <v>1500000</v>
      </c>
      <c r="G256" s="247" t="s">
        <v>1172</v>
      </c>
      <c r="H256" s="319"/>
      <c r="I256" s="319"/>
      <c r="J256" s="319"/>
      <c r="K256" s="319"/>
    </row>
    <row r="257" spans="3:15" x14ac:dyDescent="0.25">
      <c r="C257" s="245"/>
      <c r="D257" s="338" t="s">
        <v>2577</v>
      </c>
      <c r="E257" s="319" t="s">
        <v>2658</v>
      </c>
      <c r="F257" s="247">
        <f>1999997044-1500000000</f>
        <v>499997044</v>
      </c>
      <c r="G257" s="247" t="s">
        <v>1172</v>
      </c>
      <c r="H257" s="319"/>
      <c r="I257" s="319"/>
      <c r="J257" s="319"/>
      <c r="K257" s="319"/>
    </row>
    <row r="258" spans="3:15" x14ac:dyDescent="0.25">
      <c r="C258" s="245"/>
      <c r="D258" s="338" t="s">
        <v>2577</v>
      </c>
      <c r="E258" s="319" t="s">
        <v>2659</v>
      </c>
      <c r="F258" s="247">
        <v>291848635</v>
      </c>
      <c r="G258" s="247" t="s">
        <v>1172</v>
      </c>
      <c r="H258" s="319"/>
      <c r="I258" s="319"/>
      <c r="J258" s="319"/>
      <c r="K258" s="319"/>
    </row>
    <row r="259" spans="3:15" x14ac:dyDescent="0.25">
      <c r="C259" s="245"/>
      <c r="D259" s="338" t="s">
        <v>2578</v>
      </c>
      <c r="E259" s="319" t="s">
        <v>2659</v>
      </c>
      <c r="F259" s="247">
        <v>11387200</v>
      </c>
      <c r="G259" s="247" t="s">
        <v>1172</v>
      </c>
      <c r="H259" s="319"/>
      <c r="I259" s="319"/>
      <c r="J259" s="319"/>
      <c r="K259" s="319"/>
    </row>
    <row r="260" spans="3:15" x14ac:dyDescent="0.25">
      <c r="C260" s="245"/>
      <c r="D260" s="338" t="s">
        <v>2598</v>
      </c>
      <c r="E260" s="319" t="s">
        <v>2658</v>
      </c>
      <c r="F260" s="247">
        <v>8081750</v>
      </c>
      <c r="G260" s="247" t="s">
        <v>1172</v>
      </c>
      <c r="H260" s="319"/>
      <c r="I260" s="319"/>
      <c r="J260" s="319"/>
      <c r="K260" s="319"/>
    </row>
    <row r="261" spans="3:15" x14ac:dyDescent="0.25">
      <c r="C261" s="245"/>
      <c r="D261" s="338" t="s">
        <v>2598</v>
      </c>
      <c r="E261" s="319" t="s">
        <v>2659</v>
      </c>
      <c r="F261" s="247">
        <v>3250000</v>
      </c>
      <c r="G261" s="247" t="s">
        <v>1172</v>
      </c>
      <c r="H261" s="324"/>
      <c r="I261" s="324"/>
      <c r="J261" s="324"/>
      <c r="K261" s="324"/>
    </row>
    <row r="262" spans="3:15" ht="15" thickBot="1" x14ac:dyDescent="0.3">
      <c r="C262" s="245"/>
      <c r="D262" s="254" t="s">
        <v>2353</v>
      </c>
      <c r="E262" s="254"/>
      <c r="F262" s="255">
        <f>SUM(F255:F261)</f>
        <v>932004988</v>
      </c>
      <c r="G262" s="253" t="s">
        <v>1172</v>
      </c>
      <c r="H262" s="324"/>
      <c r="I262" s="324"/>
      <c r="J262" s="324"/>
      <c r="K262" s="324"/>
    </row>
    <row r="263" spans="3:15" ht="15" thickTop="1" x14ac:dyDescent="0.25">
      <c r="C263" s="245"/>
      <c r="D263" s="398"/>
      <c r="E263" s="398"/>
      <c r="F263" s="398"/>
      <c r="G263" s="398"/>
      <c r="H263" s="398"/>
      <c r="I263" s="398"/>
      <c r="J263" s="398"/>
      <c r="K263" s="398"/>
    </row>
    <row r="264" spans="3:15" x14ac:dyDescent="0.25">
      <c r="C264" s="245"/>
      <c r="D264" s="246"/>
      <c r="E264" s="246"/>
      <c r="F264" s="246"/>
      <c r="G264" s="247"/>
      <c r="H264" s="246"/>
      <c r="I264" s="246"/>
      <c r="J264" s="246"/>
      <c r="K264" s="246"/>
    </row>
    <row r="265" spans="3:15" ht="15" customHeight="1" thickBot="1" x14ac:dyDescent="0.3">
      <c r="C265" s="62"/>
      <c r="D265" s="62"/>
      <c r="E265" s="62"/>
      <c r="F265" s="62"/>
      <c r="G265" s="62"/>
      <c r="H265" s="62"/>
      <c r="I265" s="62"/>
      <c r="J265" s="62"/>
      <c r="K265" s="62"/>
    </row>
    <row r="267" spans="3:15" ht="14.25" hidden="1" customHeight="1" thickBot="1" x14ac:dyDescent="0.35">
      <c r="C267" s="368" t="s">
        <v>2163</v>
      </c>
      <c r="D267" s="368"/>
      <c r="E267" s="368"/>
      <c r="F267" s="368"/>
      <c r="G267" s="368"/>
      <c r="H267" s="368"/>
      <c r="I267" s="368"/>
      <c r="J267" s="368"/>
      <c r="K267" s="368"/>
      <c r="L267" s="263"/>
      <c r="M267" s="263"/>
      <c r="N267" s="263"/>
      <c r="O267" s="263"/>
    </row>
    <row r="268" spans="3:15" ht="17.25" hidden="1" customHeight="1" thickBot="1" x14ac:dyDescent="0.35">
      <c r="C268" s="351" t="s">
        <v>2164</v>
      </c>
      <c r="D268" s="351"/>
      <c r="E268" s="351"/>
      <c r="F268" s="351"/>
      <c r="G268" s="351"/>
      <c r="H268" s="351"/>
      <c r="I268" s="351"/>
      <c r="J268" s="351"/>
      <c r="K268" s="351"/>
      <c r="L268" s="264"/>
      <c r="M268" s="264"/>
      <c r="N268" s="264"/>
      <c r="O268" s="264"/>
    </row>
    <row r="269" spans="3:15" ht="13.5" hidden="1" customHeight="1" thickBot="1" x14ac:dyDescent="0.35">
      <c r="C269" s="351" t="s">
        <v>2165</v>
      </c>
      <c r="D269" s="351"/>
      <c r="E269" s="351"/>
      <c r="F269" s="351"/>
      <c r="G269" s="351"/>
      <c r="H269" s="351"/>
      <c r="I269" s="351"/>
      <c r="J269" s="351"/>
      <c r="K269" s="351"/>
      <c r="L269" s="265"/>
      <c r="M269" s="265"/>
      <c r="N269" s="265"/>
      <c r="O269" s="265"/>
    </row>
    <row r="270" spans="3:15" ht="17.25" hidden="1" customHeight="1" x14ac:dyDescent="0.3">
      <c r="C270" s="376" t="s">
        <v>2166</v>
      </c>
      <c r="D270" s="376"/>
      <c r="E270" s="376"/>
      <c r="F270" s="376"/>
      <c r="G270" s="376"/>
      <c r="H270" s="376"/>
      <c r="I270" s="376"/>
      <c r="J270" s="376"/>
      <c r="K270" s="376"/>
      <c r="L270" s="266"/>
      <c r="M270" s="266"/>
      <c r="N270" s="266"/>
      <c r="O270" s="266"/>
    </row>
    <row r="271" spans="3:15" ht="17.25" thickBot="1" x14ac:dyDescent="0.3">
      <c r="C271" s="62"/>
      <c r="D271" s="62"/>
      <c r="E271" s="62"/>
      <c r="F271" s="62"/>
      <c r="G271" s="62"/>
      <c r="H271" s="62"/>
      <c r="I271" s="62"/>
      <c r="J271" s="62"/>
      <c r="K271" s="62"/>
    </row>
    <row r="272" spans="3:15" x14ac:dyDescent="0.25">
      <c r="C272" s="346" t="s">
        <v>2220</v>
      </c>
      <c r="D272" s="346"/>
      <c r="E272" s="346"/>
      <c r="F272" s="346"/>
      <c r="G272" s="346"/>
      <c r="H272" s="346"/>
      <c r="I272" s="346"/>
      <c r="J272" s="346"/>
      <c r="K272" s="346"/>
    </row>
    <row r="273" spans="3:11" x14ac:dyDescent="0.25">
      <c r="C273" s="204" t="s">
        <v>2364</v>
      </c>
      <c r="D273" s="204"/>
      <c r="E273" s="204"/>
      <c r="F273" s="204"/>
      <c r="G273" s="204"/>
      <c r="H273" s="204"/>
      <c r="I273" s="346"/>
      <c r="J273" s="346"/>
      <c r="K273" s="346"/>
    </row>
  </sheetData>
  <protectedRanges>
    <protectedRange algorithmName="SHA-512" hashValue="19r0bVvPR7yZA0UiYij7Tv1CBk3noIABvFePbLhCJ4nk3L6A+Fy+RdPPS3STf+a52x4pG2PQK4FAkXK9epnlIA==" saltValue="gQC4yrLvnbJqxYZ0KSEoZA==" spinCount="100000" sqref="I187 C186:D187 F186:G187 H22:H186 C26 D257:D261 B27:D185 D198:D250" name="Government revenues_1"/>
    <protectedRange algorithmName="SHA-512" hashValue="19r0bVvPR7yZA0UiYij7Tv1CBk3noIABvFePbLhCJ4nk3L6A+Fy+RdPPS3STf+a52x4pG2PQK4FAkXK9epnlIA==" saltValue="gQC4yrLvnbJqxYZ0KSEoZA==" spinCount="100000" sqref="J187 I22:I185" name="Government revenues_2"/>
  </protectedRanges>
  <autoFilter ref="D192:H251" xr:uid="{F8F075CB-1874-41F7-8C74-5A59E2697180}"/>
  <mergeCells count="18">
    <mergeCell ref="C18:K18"/>
    <mergeCell ref="C20:K20"/>
    <mergeCell ref="C267:K267"/>
    <mergeCell ref="C268:K268"/>
    <mergeCell ref="I11:K15"/>
    <mergeCell ref="C16:K16"/>
    <mergeCell ref="C15:G15"/>
    <mergeCell ref="D263:K263"/>
    <mergeCell ref="C10:F10"/>
    <mergeCell ref="C11:G11"/>
    <mergeCell ref="C12:G12"/>
    <mergeCell ref="C13:G13"/>
    <mergeCell ref="C14:G14"/>
    <mergeCell ref="I273:K273"/>
    <mergeCell ref="C269:K269"/>
    <mergeCell ref="C270:K270"/>
    <mergeCell ref="C272:K272"/>
    <mergeCell ref="C190:G190"/>
  </mergeCells>
  <dataValidations count="6">
    <dataValidation type="whole" allowBlank="1" showInputMessage="1" showErrorMessage="1" errorTitle="Veuillez ne pas modifier" error="Veuillez ne pas modifier ces cellules" sqref="C267:C270 I273:K273" xr:uid="{57FB8956-8886-4544-B87B-E90A685DCD42}">
      <formula1>444</formula1>
      <formula2>445</formula2>
    </dataValidation>
    <dataValidation allowBlank="1" showInputMessage="1" showErrorMessage="1" errorTitle="Veuillez ne pas modifier" error="Veuillez ne pas modifier ces cellules" sqref="C273:E273" xr:uid="{2196945A-5BE1-4C2A-BE8A-AD6E26F529A7}"/>
    <dataValidation type="list" allowBlank="1" showInputMessage="1" showErrorMessage="1" sqref="D198:D250 D257:D261 C22:C185" xr:uid="{B6B7EB1A-CE56-4498-9FA2-2F9C5748A2B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2:J185" xr:uid="{F5697852-5424-40D3-886B-BB5D3E2162F3}">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2:E185" xr:uid="{04B89EC5-5E6B-4F94-B74D-E536B28B3990}">
      <formula1>Revenue_stream_list</formula1>
    </dataValidation>
    <dataValidation type="list" allowBlank="1" showInputMessage="1" showErrorMessage="1" sqref="D22:D185" xr:uid="{28EF720B-7618-42E4-BE48-44C61AC2FCAC}">
      <formula1>Government_entities_list</formula1>
    </dataValidation>
  </dataValidations>
  <hyperlinks>
    <hyperlink ref="C20" r:id="rId1" location="r4-1" display="EITI Requirement 4.1" xr:uid="{00000000-0004-0000-0500-000004000000}"/>
    <hyperlink ref="C16:K16" r:id="rId2" display="If you have any questions, please contact data@eiti.org" xr:uid="{00000000-0004-0000-0500-000005000000}"/>
    <hyperlink ref="C269:H269" r:id="rId3" display="Pour la version la plus récente des modèles de données résumées, consultez https://eiti.org/fr/document/modele-donnees-resumees-itie" xr:uid="{8C407262-8913-493A-9FC4-16A008DC04B3}"/>
    <hyperlink ref="C268:H268" r:id="rId4" display="Vous voulez en savoir plus sur votre pays ? Vérifiez si votre pays met en œuvre la Norme ITIE en visitant https://eiti.org/countries" xr:uid="{B550273B-C2A8-4BFF-92DC-DA59B212B8B9}"/>
    <hyperlink ref="C270:H270" r:id="rId5" display="Give us your feedback or report a conflict in the data! Write to us at  data@eiti.org" xr:uid="{95C432BD-4805-43FB-BFB4-24CA5D2DDD85}"/>
    <hyperlink ref="C20:K20" r:id="rId6" location="r4-1" display="Exigence ITIE 4.1.c: Paiements des entreprises ;  Exigence ITIE 4.7: Déclaration par projet" xr:uid="{56E47720-71A5-4292-8CE6-DF965AE29E62}"/>
  </hyperlinks>
  <pageMargins left="0.7" right="0.7" top="0.75" bottom="0.75" header="0.3" footer="0.3"/>
  <pageSetup paperSize="9" orientation="portrait" r:id="rId7"/>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4B62CD62-4315-4760-9D20-3717CF5F4392}">
          <x14:formula1>
            <xm:f>Listes!$I$11:$I$168</xm:f>
          </x14:formula1>
          <xm:sqref>J187 G255:G262 H193:H252</xm:sqref>
        </x14:dataValidation>
        <x14:dataValidation type="list" allowBlank="1" showInputMessage="1" showErrorMessage="1" xr:uid="{BDE25C5B-79C3-405C-A131-C4CAA7F0D6AA}">
          <x14:formula1>
            <xm:f>Listes!$I$3:$I$7</xm:f>
          </x14:formula1>
          <xm:sqref>K22:L185</xm:sqref>
        </x14:dataValidation>
        <x14:dataValidation type="list" operator="greaterThanOrEqual" allowBlank="1" showInputMessage="1" showErrorMessage="1" errorTitle="Nombre" error="Veuillez saisir uniquement des chiffres dans cette cellule. " xr:uid="{DDA99A49-5FA2-4501-BEE8-B7997A8E7207}">
          <x14:formula1>
            <xm:f>Listes!$I$11:$I$168</xm:f>
          </x14:formula1>
          <xm:sqref>I22:I185</xm:sqref>
        </x14:dataValidation>
        <x14:dataValidation type="list" allowBlank="1" showInputMessage="1" showErrorMessage="1" xr:uid="{E517FE03-1D14-4653-BEC3-9C25B305920A}">
          <x14:formula1>
            <xm:f>'Partie 3 - Entités déclarantes'!$B$65:$B$65</xm:f>
          </x14:formula1>
          <xm:sqref>H22:H185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G1" zoomScaleNormal="100" workbookViewId="0">
      <selection activeCell="G4" sqref="G4"/>
    </sheetView>
  </sheetViews>
  <sheetFormatPr defaultColWidth="26.28515625" defaultRowHeight="14.25" x14ac:dyDescent="0.25"/>
  <cols>
    <col min="1" max="6" width="26.28515625" style="1"/>
    <col min="7" max="7" width="29" style="1" customWidth="1"/>
    <col min="8" max="9" width="26.28515625" style="1"/>
    <col min="10" max="10" width="18.7109375" style="1" customWidth="1"/>
    <col min="11" max="11" width="29.85546875" style="1" customWidth="1"/>
    <col min="12" max="12" width="4" style="1" customWidth="1"/>
    <col min="13" max="13" width="3.85546875" style="1" customWidth="1"/>
    <col min="14" max="16" width="26.28515625" style="1"/>
    <col min="17" max="17" width="6.85546875" style="1" customWidth="1"/>
    <col min="18" max="18" width="5.28515625" style="1" customWidth="1"/>
    <col min="19" max="19" width="26.28515625" style="1"/>
    <col min="20" max="20" width="39.28515625" style="1" customWidth="1"/>
    <col min="21" max="25" width="26.28515625" style="1"/>
    <col min="26" max="26" width="8.7109375" style="1" customWidth="1"/>
    <col min="27" max="27" width="26.28515625" style="1"/>
    <col min="28" max="28" width="8.42578125" style="1" customWidth="1"/>
    <col min="29" max="16384" width="26.28515625" style="1"/>
  </cols>
  <sheetData>
    <row r="1" spans="1:31" ht="28.5" x14ac:dyDescent="0.25">
      <c r="A1" s="8" t="s">
        <v>966</v>
      </c>
      <c r="B1" s="6"/>
      <c r="C1" s="6"/>
      <c r="D1" s="6"/>
      <c r="E1" s="6"/>
      <c r="F1" s="6"/>
      <c r="G1" s="6"/>
      <c r="H1" s="6"/>
      <c r="I1" s="8" t="s">
        <v>967</v>
      </c>
      <c r="J1" s="6"/>
      <c r="K1" s="8" t="s">
        <v>1276</v>
      </c>
      <c r="L1" s="6"/>
      <c r="M1" s="6"/>
      <c r="N1" s="8" t="s">
        <v>1278</v>
      </c>
      <c r="O1" s="8"/>
      <c r="P1" s="6"/>
      <c r="Q1" s="6"/>
      <c r="R1" s="6"/>
      <c r="S1" s="8" t="s">
        <v>1387</v>
      </c>
      <c r="T1" s="6"/>
      <c r="U1" s="6"/>
      <c r="V1" s="6"/>
      <c r="W1" s="6"/>
      <c r="X1" s="6"/>
      <c r="Y1" s="6"/>
      <c r="Z1" s="6"/>
      <c r="AA1" s="8" t="s">
        <v>1456</v>
      </c>
      <c r="AB1" s="6"/>
      <c r="AC1" s="8" t="s">
        <v>1460</v>
      </c>
      <c r="AE1" s="8" t="s">
        <v>2123</v>
      </c>
    </row>
    <row r="2" spans="1:31" ht="30" x14ac:dyDescent="0.25">
      <c r="A2" s="8" t="s">
        <v>720</v>
      </c>
      <c r="B2" s="8" t="s">
        <v>721</v>
      </c>
      <c r="C2" s="8" t="s">
        <v>1474</v>
      </c>
      <c r="D2" s="8" t="s">
        <v>722</v>
      </c>
      <c r="E2" s="8" t="s">
        <v>1269</v>
      </c>
      <c r="F2" s="8" t="s">
        <v>1270</v>
      </c>
      <c r="G2" s="8" t="s">
        <v>1475</v>
      </c>
      <c r="H2" s="6"/>
      <c r="I2" s="6" t="s">
        <v>968</v>
      </c>
      <c r="J2" s="6"/>
      <c r="K2" s="6" t="s">
        <v>1476</v>
      </c>
      <c r="L2" s="6"/>
      <c r="M2" s="6"/>
      <c r="N2" s="9" t="s">
        <v>1349</v>
      </c>
      <c r="O2" s="9" t="s">
        <v>2379</v>
      </c>
      <c r="P2" s="9" t="s">
        <v>1350</v>
      </c>
      <c r="Q2" s="6"/>
      <c r="R2" s="6"/>
      <c r="S2" s="8" t="s">
        <v>1388</v>
      </c>
      <c r="T2" s="8" t="s">
        <v>1386</v>
      </c>
      <c r="U2" s="8" t="s">
        <v>1351</v>
      </c>
      <c r="V2" s="8" t="s">
        <v>1477</v>
      </c>
      <c r="W2" s="8" t="s">
        <v>1478</v>
      </c>
      <c r="X2" s="8" t="s">
        <v>1479</v>
      </c>
      <c r="Y2" s="8" t="s">
        <v>1480</v>
      </c>
      <c r="Z2" s="6"/>
      <c r="AA2" s="8" t="s">
        <v>1407</v>
      </c>
      <c r="AB2" s="6"/>
      <c r="AC2" s="6" t="s">
        <v>1459</v>
      </c>
      <c r="AE2" s="1" t="s">
        <v>2122</v>
      </c>
    </row>
    <row r="3" spans="1:31" ht="42.75" x14ac:dyDescent="0.25">
      <c r="A3" s="6" t="s">
        <v>0</v>
      </c>
      <c r="B3" s="6" t="s">
        <v>1</v>
      </c>
      <c r="C3" s="6" t="s">
        <v>2</v>
      </c>
      <c r="D3" s="6" t="s">
        <v>723</v>
      </c>
      <c r="E3" s="6" t="s">
        <v>973</v>
      </c>
      <c r="F3" s="6">
        <v>971</v>
      </c>
      <c r="G3" s="6" t="s">
        <v>974</v>
      </c>
      <c r="H3" s="6"/>
      <c r="I3" s="6" t="s">
        <v>1482</v>
      </c>
      <c r="J3" s="6"/>
      <c r="K3" s="10" t="s">
        <v>2378</v>
      </c>
      <c r="L3" s="6"/>
      <c r="M3" s="6"/>
      <c r="N3" s="11" t="s">
        <v>1314</v>
      </c>
      <c r="O3" s="12" t="s">
        <v>2380</v>
      </c>
      <c r="P3" s="12" t="s">
        <v>2381</v>
      </c>
      <c r="Q3" s="6"/>
      <c r="R3" s="6"/>
      <c r="S3" s="6" t="s">
        <v>1425</v>
      </c>
      <c r="T3" s="6" t="s">
        <v>1426</v>
      </c>
      <c r="U3" s="6" t="s">
        <v>1354</v>
      </c>
      <c r="V3" s="6" t="s">
        <v>1389</v>
      </c>
      <c r="W3" s="6" t="s">
        <v>1390</v>
      </c>
      <c r="X3" s="6" t="s">
        <v>1483</v>
      </c>
      <c r="Y3" s="6" t="s">
        <v>1484</v>
      </c>
      <c r="Z3" s="6"/>
      <c r="AA3" s="6" t="s">
        <v>1485</v>
      </c>
      <c r="AB3" s="6"/>
      <c r="AC3" s="6" t="s">
        <v>1461</v>
      </c>
      <c r="AE3" s="1" t="s">
        <v>2125</v>
      </c>
    </row>
    <row r="4" spans="1:31" ht="42.75" x14ac:dyDescent="0.25">
      <c r="A4" s="1" t="s">
        <v>581</v>
      </c>
      <c r="B4" s="1" t="s">
        <v>582</v>
      </c>
      <c r="C4" s="1" t="s">
        <v>583</v>
      </c>
      <c r="D4" s="1" t="s">
        <v>924</v>
      </c>
      <c r="E4" s="1" t="s">
        <v>1993</v>
      </c>
      <c r="F4" s="1">
        <v>710</v>
      </c>
      <c r="G4" s="1" t="s">
        <v>1994</v>
      </c>
      <c r="H4" s="6"/>
      <c r="I4" s="6" t="s">
        <v>1486</v>
      </c>
      <c r="J4" s="6"/>
      <c r="K4" s="13" t="s">
        <v>1464</v>
      </c>
      <c r="L4" s="6"/>
      <c r="M4" s="6"/>
      <c r="N4" s="11" t="s">
        <v>1302</v>
      </c>
      <c r="O4" s="12" t="s">
        <v>2382</v>
      </c>
      <c r="P4" s="12" t="s">
        <v>2383</v>
      </c>
      <c r="Q4" s="6"/>
      <c r="R4" s="6"/>
      <c r="S4" s="6" t="s">
        <v>1487</v>
      </c>
      <c r="T4" s="6" t="s">
        <v>1427</v>
      </c>
      <c r="U4" s="6" t="s">
        <v>1355</v>
      </c>
      <c r="V4" s="6" t="s">
        <v>1488</v>
      </c>
      <c r="W4" s="6" t="s">
        <v>1489</v>
      </c>
      <c r="X4" s="6" t="s">
        <v>1490</v>
      </c>
      <c r="Y4" s="6" t="s">
        <v>1491</v>
      </c>
      <c r="Z4" s="6"/>
      <c r="AA4" s="6" t="s">
        <v>1492</v>
      </c>
      <c r="AB4" s="6"/>
      <c r="AC4" s="6" t="s">
        <v>1462</v>
      </c>
      <c r="AE4" s="1" t="s">
        <v>2126</v>
      </c>
    </row>
    <row r="5" spans="1:31" ht="28.5" x14ac:dyDescent="0.25">
      <c r="A5" s="6" t="s">
        <v>5</v>
      </c>
      <c r="B5" s="6" t="s">
        <v>6</v>
      </c>
      <c r="C5" s="6" t="s">
        <v>7</v>
      </c>
      <c r="D5" s="6" t="s">
        <v>725</v>
      </c>
      <c r="E5" s="6" t="s">
        <v>975</v>
      </c>
      <c r="F5" s="6">
        <v>8</v>
      </c>
      <c r="G5" s="6" t="s">
        <v>976</v>
      </c>
      <c r="H5" s="6"/>
      <c r="I5" s="6" t="s">
        <v>969</v>
      </c>
      <c r="J5" s="6"/>
      <c r="K5" s="6" t="s">
        <v>1493</v>
      </c>
      <c r="L5" s="6"/>
      <c r="M5" s="6"/>
      <c r="N5" s="11" t="s">
        <v>1292</v>
      </c>
      <c r="O5" s="12" t="s">
        <v>2384</v>
      </c>
      <c r="P5" s="12" t="s">
        <v>2385</v>
      </c>
      <c r="Q5" s="6"/>
      <c r="R5" s="6"/>
      <c r="S5" s="6" t="s">
        <v>1391</v>
      </c>
      <c r="T5" s="6" t="s">
        <v>1357</v>
      </c>
      <c r="U5" s="6" t="s">
        <v>1356</v>
      </c>
      <c r="V5" s="6" t="s">
        <v>1494</v>
      </c>
      <c r="W5" s="6" t="s">
        <v>1495</v>
      </c>
      <c r="X5" s="6" t="s">
        <v>1496</v>
      </c>
      <c r="Y5" s="6" t="s">
        <v>1497</v>
      </c>
      <c r="Z5" s="6"/>
      <c r="AA5" s="6" t="s">
        <v>1498</v>
      </c>
      <c r="AB5" s="6"/>
      <c r="AC5" s="6" t="s">
        <v>1499</v>
      </c>
      <c r="AE5" s="1" t="s">
        <v>2127</v>
      </c>
    </row>
    <row r="6" spans="1:31" x14ac:dyDescent="0.25">
      <c r="A6" s="6" t="s">
        <v>8</v>
      </c>
      <c r="B6" s="6" t="s">
        <v>9</v>
      </c>
      <c r="C6" s="6" t="s">
        <v>10</v>
      </c>
      <c r="D6" s="6" t="s">
        <v>726</v>
      </c>
      <c r="E6" s="6" t="s">
        <v>1035</v>
      </c>
      <c r="F6" s="6">
        <v>12</v>
      </c>
      <c r="G6" s="6" t="s">
        <v>1036</v>
      </c>
      <c r="H6" s="6"/>
      <c r="I6" s="6" t="s">
        <v>2525</v>
      </c>
      <c r="J6" s="6"/>
      <c r="K6" s="6" t="s">
        <v>1500</v>
      </c>
      <c r="L6" s="6"/>
      <c r="M6" s="6"/>
      <c r="N6" s="11" t="s">
        <v>1347</v>
      </c>
      <c r="O6" s="12" t="s">
        <v>2386</v>
      </c>
      <c r="P6" s="12" t="s">
        <v>2387</v>
      </c>
      <c r="Q6" s="6"/>
      <c r="R6" s="6"/>
      <c r="S6" s="6" t="s">
        <v>1392</v>
      </c>
      <c r="T6" s="6" t="s">
        <v>1359</v>
      </c>
      <c r="U6" s="6" t="s">
        <v>1358</v>
      </c>
      <c r="V6" s="6" t="s">
        <v>1501</v>
      </c>
      <c r="W6" s="6" t="s">
        <v>1502</v>
      </c>
      <c r="X6" s="6" t="s">
        <v>1503</v>
      </c>
      <c r="Y6" s="6" t="s">
        <v>1504</v>
      </c>
      <c r="Z6" s="6"/>
      <c r="AA6" s="6" t="s">
        <v>2098</v>
      </c>
      <c r="AB6" s="6"/>
      <c r="AC6" s="6" t="s">
        <v>1463</v>
      </c>
      <c r="AE6" s="1" t="s">
        <v>2128</v>
      </c>
    </row>
    <row r="7" spans="1:31" ht="57" x14ac:dyDescent="0.25">
      <c r="A7" s="1" t="s">
        <v>231</v>
      </c>
      <c r="B7" s="1" t="s">
        <v>232</v>
      </c>
      <c r="C7" s="1" t="s">
        <v>233</v>
      </c>
      <c r="D7" s="1" t="s">
        <v>803</v>
      </c>
      <c r="E7" s="1" t="s">
        <v>1747</v>
      </c>
      <c r="F7" s="1">
        <v>978</v>
      </c>
      <c r="G7" s="1" t="s">
        <v>1748</v>
      </c>
      <c r="H7" s="6"/>
      <c r="I7" s="6" t="s">
        <v>1505</v>
      </c>
      <c r="J7" s="6"/>
      <c r="K7" s="6" t="s">
        <v>1506</v>
      </c>
      <c r="L7" s="6"/>
      <c r="N7" s="11" t="s">
        <v>1287</v>
      </c>
      <c r="O7" s="12" t="s">
        <v>2388</v>
      </c>
      <c r="P7" s="12" t="s">
        <v>2389</v>
      </c>
      <c r="Q7" s="6"/>
      <c r="R7" s="6"/>
      <c r="S7" s="6" t="s">
        <v>1507</v>
      </c>
      <c r="T7" s="6" t="s">
        <v>1428</v>
      </c>
      <c r="U7" s="6" t="s">
        <v>1360</v>
      </c>
      <c r="V7" s="6" t="s">
        <v>1508</v>
      </c>
      <c r="W7" s="6" t="s">
        <v>1393</v>
      </c>
      <c r="X7" s="6" t="s">
        <v>1509</v>
      </c>
      <c r="Y7" s="6" t="s">
        <v>1510</v>
      </c>
      <c r="Z7" s="6"/>
      <c r="AA7" s="6" t="s">
        <v>1511</v>
      </c>
      <c r="AB7" s="6"/>
      <c r="AC7" s="6" t="s">
        <v>1512</v>
      </c>
      <c r="AE7" s="1" t="s">
        <v>2124</v>
      </c>
    </row>
    <row r="8" spans="1:31" ht="28.5" x14ac:dyDescent="0.25">
      <c r="A8" s="6" t="s">
        <v>14</v>
      </c>
      <c r="B8" s="6" t="s">
        <v>15</v>
      </c>
      <c r="C8" s="6" t="s">
        <v>16</v>
      </c>
      <c r="D8" s="6" t="s">
        <v>728</v>
      </c>
      <c r="E8" s="6" t="s">
        <v>1521</v>
      </c>
      <c r="F8" s="6">
        <v>978</v>
      </c>
      <c r="G8" s="6" t="s">
        <v>1522</v>
      </c>
      <c r="H8" s="6"/>
      <c r="I8" s="6"/>
      <c r="J8" s="6"/>
      <c r="K8" s="6"/>
      <c r="L8" s="6"/>
      <c r="M8" s="6"/>
      <c r="N8" s="11" t="s">
        <v>1325</v>
      </c>
      <c r="O8" s="12" t="s">
        <v>2390</v>
      </c>
      <c r="P8" s="12" t="s">
        <v>2391</v>
      </c>
      <c r="Q8" s="6"/>
      <c r="R8" s="6"/>
      <c r="S8" s="6" t="s">
        <v>1429</v>
      </c>
      <c r="T8" s="6" t="s">
        <v>1430</v>
      </c>
      <c r="U8" s="6" t="s">
        <v>1361</v>
      </c>
      <c r="V8" s="6" t="s">
        <v>1515</v>
      </c>
      <c r="W8" s="6" t="s">
        <v>1516</v>
      </c>
      <c r="X8" s="6" t="s">
        <v>1517</v>
      </c>
      <c r="Y8" s="6" t="s">
        <v>1518</v>
      </c>
      <c r="Z8" s="6"/>
      <c r="AA8" s="6" t="s">
        <v>1519</v>
      </c>
      <c r="AB8" s="6"/>
      <c r="AC8" s="6" t="s">
        <v>1520</v>
      </c>
    </row>
    <row r="9" spans="1:31" ht="57" x14ac:dyDescent="0.25">
      <c r="A9" s="6" t="s">
        <v>17</v>
      </c>
      <c r="B9" s="6" t="s">
        <v>18</v>
      </c>
      <c r="C9" s="6" t="s">
        <v>19</v>
      </c>
      <c r="D9" s="6" t="s">
        <v>729</v>
      </c>
      <c r="E9" s="6" t="s">
        <v>981</v>
      </c>
      <c r="F9" s="6">
        <v>973</v>
      </c>
      <c r="G9" s="6" t="s">
        <v>982</v>
      </c>
      <c r="H9" s="6"/>
      <c r="I9" s="8" t="s">
        <v>1277</v>
      </c>
      <c r="J9" s="6"/>
      <c r="K9" s="6"/>
      <c r="L9" s="6"/>
      <c r="M9" s="6"/>
      <c r="N9" s="11" t="s">
        <v>1286</v>
      </c>
      <c r="O9" s="12" t="s">
        <v>2392</v>
      </c>
      <c r="P9" s="12" t="s">
        <v>2393</v>
      </c>
      <c r="Q9" s="6"/>
      <c r="R9" s="6"/>
      <c r="S9" s="6" t="s">
        <v>1523</v>
      </c>
      <c r="T9" s="6" t="s">
        <v>1433</v>
      </c>
      <c r="U9" s="6" t="s">
        <v>1362</v>
      </c>
      <c r="V9" s="6" t="s">
        <v>1524</v>
      </c>
      <c r="W9" s="6" t="s">
        <v>1525</v>
      </c>
      <c r="X9" s="6" t="s">
        <v>1431</v>
      </c>
      <c r="Y9" s="6" t="s">
        <v>1526</v>
      </c>
      <c r="Z9" s="6"/>
      <c r="AA9" s="6" t="s">
        <v>1527</v>
      </c>
      <c r="AB9" s="6"/>
      <c r="AC9" s="6"/>
    </row>
    <row r="10" spans="1:31" ht="57" x14ac:dyDescent="0.25">
      <c r="A10" s="6" t="s">
        <v>20</v>
      </c>
      <c r="B10" s="6" t="s">
        <v>21</v>
      </c>
      <c r="C10" s="6" t="s">
        <v>22</v>
      </c>
      <c r="D10" s="6" t="s">
        <v>730</v>
      </c>
      <c r="E10" s="6" t="s">
        <v>1170</v>
      </c>
      <c r="F10" s="6">
        <v>951</v>
      </c>
      <c r="G10" s="6" t="s">
        <v>1171</v>
      </c>
      <c r="H10" s="6"/>
      <c r="I10" s="7" t="s">
        <v>1528</v>
      </c>
      <c r="J10" s="7" t="s">
        <v>1529</v>
      </c>
      <c r="K10" s="14" t="s">
        <v>1530</v>
      </c>
      <c r="L10" s="6"/>
      <c r="M10" s="6"/>
      <c r="N10" s="11" t="s">
        <v>1329</v>
      </c>
      <c r="O10" s="12" t="s">
        <v>2394</v>
      </c>
      <c r="P10" s="12" t="s">
        <v>2395</v>
      </c>
      <c r="Q10" s="6"/>
      <c r="R10" s="6"/>
      <c r="S10" s="6" t="s">
        <v>1531</v>
      </c>
      <c r="T10" s="6" t="s">
        <v>1434</v>
      </c>
      <c r="U10" s="6" t="s">
        <v>1363</v>
      </c>
      <c r="V10" s="6" t="s">
        <v>1532</v>
      </c>
      <c r="W10" s="6" t="s">
        <v>1533</v>
      </c>
      <c r="X10" s="6" t="s">
        <v>1534</v>
      </c>
      <c r="Y10" s="6" t="s">
        <v>1535</v>
      </c>
      <c r="Z10" s="6"/>
      <c r="AA10" s="6"/>
      <c r="AB10" s="6"/>
      <c r="AC10" s="6"/>
    </row>
    <row r="11" spans="1:31" ht="57" x14ac:dyDescent="0.25">
      <c r="A11" s="6" t="s">
        <v>23</v>
      </c>
      <c r="B11" s="6" t="s">
        <v>24</v>
      </c>
      <c r="C11" s="6" t="s">
        <v>25</v>
      </c>
      <c r="D11" s="6" t="s">
        <v>731</v>
      </c>
      <c r="E11" s="6" t="s">
        <v>1540</v>
      </c>
      <c r="F11" s="6">
        <v>951</v>
      </c>
      <c r="G11" s="6" t="s">
        <v>1541</v>
      </c>
      <c r="H11" s="6"/>
      <c r="I11" s="15" t="s">
        <v>971</v>
      </c>
      <c r="J11" s="15">
        <v>784</v>
      </c>
      <c r="K11" s="16" t="s">
        <v>972</v>
      </c>
      <c r="L11" s="6"/>
      <c r="M11" s="6"/>
      <c r="N11" s="11" t="s">
        <v>1343</v>
      </c>
      <c r="O11" s="12" t="s">
        <v>2396</v>
      </c>
      <c r="P11" s="12" t="s">
        <v>2397</v>
      </c>
      <c r="Q11" s="6"/>
      <c r="R11" s="6"/>
      <c r="S11" s="6" t="s">
        <v>1435</v>
      </c>
      <c r="T11" s="6" t="s">
        <v>1436</v>
      </c>
      <c r="U11" s="6" t="s">
        <v>1364</v>
      </c>
      <c r="V11" s="6" t="s">
        <v>1536</v>
      </c>
      <c r="W11" s="6" t="s">
        <v>1537</v>
      </c>
      <c r="X11" s="6" t="s">
        <v>1538</v>
      </c>
      <c r="Y11" s="6" t="s">
        <v>1539</v>
      </c>
      <c r="Z11" s="6"/>
      <c r="AA11" s="6"/>
      <c r="AB11" s="6"/>
      <c r="AC11" s="6"/>
    </row>
    <row r="12" spans="1:31" ht="42.75" x14ac:dyDescent="0.25">
      <c r="A12" s="1" t="s">
        <v>441</v>
      </c>
      <c r="B12" s="1" t="s">
        <v>442</v>
      </c>
      <c r="C12" s="1" t="s">
        <v>443</v>
      </c>
      <c r="D12" s="1" t="s">
        <v>876</v>
      </c>
      <c r="E12" s="1" t="s">
        <v>1902</v>
      </c>
      <c r="F12" s="1">
        <v>532</v>
      </c>
      <c r="G12" s="1" t="s">
        <v>1903</v>
      </c>
      <c r="H12" s="6"/>
      <c r="I12" s="15" t="s">
        <v>1542</v>
      </c>
      <c r="J12" s="15">
        <v>971</v>
      </c>
      <c r="K12" s="16" t="s">
        <v>1543</v>
      </c>
      <c r="L12" s="6"/>
      <c r="M12" s="6"/>
      <c r="N12" s="11" t="s">
        <v>1306</v>
      </c>
      <c r="O12" s="12" t="s">
        <v>2398</v>
      </c>
      <c r="P12" s="12" t="s">
        <v>2399</v>
      </c>
      <c r="Q12" s="6"/>
      <c r="R12" s="6"/>
      <c r="S12" s="6" t="s">
        <v>1437</v>
      </c>
      <c r="T12" s="6" t="s">
        <v>1438</v>
      </c>
      <c r="U12" s="6" t="s">
        <v>1365</v>
      </c>
      <c r="V12" s="6" t="s">
        <v>1544</v>
      </c>
      <c r="W12" s="6" t="s">
        <v>1394</v>
      </c>
      <c r="X12" s="6" t="s">
        <v>1545</v>
      </c>
      <c r="Y12" s="6" t="s">
        <v>1546</v>
      </c>
      <c r="Z12" s="6"/>
      <c r="AA12" s="6"/>
      <c r="AB12" s="6"/>
      <c r="AC12" s="6"/>
    </row>
    <row r="13" spans="1:31" ht="42.75" x14ac:dyDescent="0.25">
      <c r="A13" s="1" t="s">
        <v>551</v>
      </c>
      <c r="B13" s="1" t="s">
        <v>552</v>
      </c>
      <c r="C13" s="1" t="s">
        <v>553</v>
      </c>
      <c r="D13" s="1" t="s">
        <v>914</v>
      </c>
      <c r="E13" s="1" t="s">
        <v>1974</v>
      </c>
      <c r="F13" s="1">
        <v>682</v>
      </c>
      <c r="G13" s="1" t="s">
        <v>1975</v>
      </c>
      <c r="H13" s="6"/>
      <c r="I13" s="15" t="s">
        <v>1547</v>
      </c>
      <c r="J13" s="15">
        <v>8</v>
      </c>
      <c r="K13" s="16" t="s">
        <v>1548</v>
      </c>
      <c r="L13" s="6"/>
      <c r="M13" s="6"/>
      <c r="N13" s="11" t="s">
        <v>1295</v>
      </c>
      <c r="O13" s="12" t="s">
        <v>2400</v>
      </c>
      <c r="P13" s="12" t="s">
        <v>2401</v>
      </c>
      <c r="Q13" s="6"/>
      <c r="R13" s="6"/>
      <c r="S13" s="6" t="s">
        <v>1439</v>
      </c>
      <c r="T13" s="6" t="s">
        <v>1440</v>
      </c>
      <c r="U13" s="6" t="s">
        <v>1366</v>
      </c>
      <c r="V13" s="6" t="s">
        <v>1549</v>
      </c>
      <c r="W13" s="6" t="s">
        <v>1550</v>
      </c>
      <c r="X13" s="6" t="s">
        <v>1551</v>
      </c>
      <c r="Y13" s="6" t="s">
        <v>1552</v>
      </c>
      <c r="Z13" s="6"/>
      <c r="AA13" s="6"/>
      <c r="AB13" s="6"/>
      <c r="AC13" s="6"/>
    </row>
    <row r="14" spans="1:31" ht="42.75" x14ac:dyDescent="0.25">
      <c r="A14" s="6" t="s">
        <v>26</v>
      </c>
      <c r="B14" s="6" t="s">
        <v>27</v>
      </c>
      <c r="C14" s="6" t="s">
        <v>28</v>
      </c>
      <c r="D14" s="6" t="s">
        <v>732</v>
      </c>
      <c r="E14" s="6" t="s">
        <v>983</v>
      </c>
      <c r="F14" s="6">
        <v>32</v>
      </c>
      <c r="G14" s="6" t="s">
        <v>984</v>
      </c>
      <c r="H14" s="6"/>
      <c r="I14" s="15" t="s">
        <v>1553</v>
      </c>
      <c r="J14" s="15">
        <v>51</v>
      </c>
      <c r="K14" s="16" t="s">
        <v>1554</v>
      </c>
      <c r="L14" s="6"/>
      <c r="M14" s="6"/>
      <c r="N14" s="11" t="s">
        <v>1299</v>
      </c>
      <c r="O14" s="12" t="s">
        <v>2402</v>
      </c>
      <c r="P14" s="12" t="s">
        <v>2403</v>
      </c>
      <c r="Q14" s="6"/>
      <c r="R14" s="6"/>
      <c r="S14" s="6" t="s">
        <v>1441</v>
      </c>
      <c r="T14" s="6" t="s">
        <v>1442</v>
      </c>
      <c r="U14" s="6" t="s">
        <v>1367</v>
      </c>
      <c r="V14" s="6" t="s">
        <v>1555</v>
      </c>
      <c r="W14" s="6" t="s">
        <v>1556</v>
      </c>
      <c r="X14" s="6" t="s">
        <v>1557</v>
      </c>
      <c r="Y14" s="6" t="s">
        <v>1558</v>
      </c>
      <c r="Z14" s="6"/>
      <c r="AA14" s="6"/>
      <c r="AB14" s="6"/>
      <c r="AC14" s="6"/>
    </row>
    <row r="15" spans="1:31" ht="42.75" x14ac:dyDescent="0.25">
      <c r="A15" s="6" t="s">
        <v>29</v>
      </c>
      <c r="B15" s="6" t="s">
        <v>30</v>
      </c>
      <c r="C15" s="6" t="s">
        <v>31</v>
      </c>
      <c r="D15" s="6" t="s">
        <v>733</v>
      </c>
      <c r="E15" s="6" t="s">
        <v>977</v>
      </c>
      <c r="F15" s="6">
        <v>51</v>
      </c>
      <c r="G15" s="6" t="s">
        <v>978</v>
      </c>
      <c r="H15" s="6"/>
      <c r="I15" s="15" t="s">
        <v>979</v>
      </c>
      <c r="J15" s="15">
        <v>532</v>
      </c>
      <c r="K15" s="16" t="s">
        <v>980</v>
      </c>
      <c r="L15" s="6"/>
      <c r="M15" s="6"/>
      <c r="N15" s="11" t="s">
        <v>1297</v>
      </c>
      <c r="O15" s="12" t="s">
        <v>2404</v>
      </c>
      <c r="P15" s="12" t="s">
        <v>2405</v>
      </c>
      <c r="Q15" s="6"/>
      <c r="R15" s="6"/>
      <c r="S15" s="6" t="s">
        <v>1559</v>
      </c>
      <c r="T15" s="6" t="s">
        <v>1369</v>
      </c>
      <c r="U15" s="6" t="s">
        <v>1368</v>
      </c>
      <c r="V15" s="6" t="s">
        <v>1560</v>
      </c>
      <c r="W15" s="6" t="s">
        <v>1561</v>
      </c>
      <c r="X15" s="6" t="s">
        <v>1562</v>
      </c>
      <c r="Y15" s="6" t="s">
        <v>1563</v>
      </c>
      <c r="Z15" s="6"/>
      <c r="AA15" s="6"/>
      <c r="AB15" s="6"/>
      <c r="AC15" s="6"/>
    </row>
    <row r="16" spans="1:31" ht="28.5" x14ac:dyDescent="0.25">
      <c r="A16" s="6" t="s">
        <v>32</v>
      </c>
      <c r="B16" s="6" t="s">
        <v>33</v>
      </c>
      <c r="C16" s="6" t="s">
        <v>34</v>
      </c>
      <c r="D16" s="6" t="s">
        <v>734</v>
      </c>
      <c r="E16" s="6" t="s">
        <v>987</v>
      </c>
      <c r="F16" s="6">
        <v>533</v>
      </c>
      <c r="G16" s="6" t="s">
        <v>988</v>
      </c>
      <c r="H16" s="6"/>
      <c r="I16" s="15" t="s">
        <v>1564</v>
      </c>
      <c r="J16" s="15">
        <v>973</v>
      </c>
      <c r="K16" s="16" t="s">
        <v>1565</v>
      </c>
      <c r="L16" s="6"/>
      <c r="M16" s="6"/>
      <c r="N16" s="11" t="s">
        <v>1328</v>
      </c>
      <c r="O16" s="12" t="s">
        <v>2406</v>
      </c>
      <c r="P16" s="12" t="s">
        <v>2407</v>
      </c>
      <c r="Q16" s="6"/>
      <c r="R16" s="6"/>
      <c r="S16" s="6" t="s">
        <v>1397</v>
      </c>
      <c r="T16" s="6" t="s">
        <v>1371</v>
      </c>
      <c r="U16" s="6" t="s">
        <v>1370</v>
      </c>
      <c r="V16" s="6" t="s">
        <v>1396</v>
      </c>
      <c r="W16" s="6" t="s">
        <v>1566</v>
      </c>
      <c r="X16" s="6" t="s">
        <v>1567</v>
      </c>
      <c r="Y16" s="6" t="s">
        <v>1568</v>
      </c>
      <c r="Z16" s="6"/>
      <c r="AA16" s="6"/>
      <c r="AB16" s="6"/>
      <c r="AC16" s="6"/>
    </row>
    <row r="17" spans="1:29" ht="28.5" x14ac:dyDescent="0.25">
      <c r="A17" s="6" t="s">
        <v>35</v>
      </c>
      <c r="B17" s="6" t="s">
        <v>36</v>
      </c>
      <c r="C17" s="6" t="s">
        <v>37</v>
      </c>
      <c r="D17" s="6" t="s">
        <v>735</v>
      </c>
      <c r="E17" s="6" t="s">
        <v>985</v>
      </c>
      <c r="F17" s="6">
        <v>36</v>
      </c>
      <c r="G17" s="6" t="s">
        <v>986</v>
      </c>
      <c r="H17" s="6"/>
      <c r="I17" s="15" t="s">
        <v>1571</v>
      </c>
      <c r="J17" s="15">
        <v>32</v>
      </c>
      <c r="K17" s="16" t="s">
        <v>1572</v>
      </c>
      <c r="L17" s="6"/>
      <c r="M17" s="6"/>
      <c r="N17" s="11" t="s">
        <v>1330</v>
      </c>
      <c r="O17" s="12" t="s">
        <v>2408</v>
      </c>
      <c r="P17" s="12" t="s">
        <v>2409</v>
      </c>
      <c r="Q17" s="6"/>
      <c r="R17" s="6"/>
      <c r="S17" s="6" t="s">
        <v>1415</v>
      </c>
      <c r="T17" s="6" t="s">
        <v>1443</v>
      </c>
      <c r="U17" s="6" t="s">
        <v>1372</v>
      </c>
      <c r="V17" s="6" t="s">
        <v>1398</v>
      </c>
      <c r="W17" s="6" t="s">
        <v>1399</v>
      </c>
      <c r="X17" s="6" t="s">
        <v>1414</v>
      </c>
      <c r="Y17" s="6" t="s">
        <v>1573</v>
      </c>
      <c r="Z17" s="6"/>
      <c r="AA17" s="6"/>
      <c r="AB17" s="6"/>
      <c r="AC17" s="6"/>
    </row>
    <row r="18" spans="1:29" ht="28.5" x14ac:dyDescent="0.25">
      <c r="A18" s="6" t="s">
        <v>38</v>
      </c>
      <c r="B18" s="6" t="s">
        <v>39</v>
      </c>
      <c r="C18" s="6" t="s">
        <v>40</v>
      </c>
      <c r="D18" s="6" t="s">
        <v>736</v>
      </c>
      <c r="E18" s="6" t="s">
        <v>1569</v>
      </c>
      <c r="F18" s="6">
        <v>978</v>
      </c>
      <c r="G18" s="6" t="s">
        <v>1570</v>
      </c>
      <c r="H18" s="6"/>
      <c r="I18" s="15" t="s">
        <v>1574</v>
      </c>
      <c r="J18" s="15">
        <v>36</v>
      </c>
      <c r="K18" s="16" t="s">
        <v>1575</v>
      </c>
      <c r="L18" s="6"/>
      <c r="M18" s="6"/>
      <c r="N18" s="11" t="s">
        <v>1300</v>
      </c>
      <c r="O18" s="12" t="s">
        <v>2410</v>
      </c>
      <c r="P18" s="12" t="s">
        <v>2411</v>
      </c>
      <c r="Q18" s="6"/>
      <c r="R18" s="6"/>
      <c r="S18" s="6" t="s">
        <v>1416</v>
      </c>
      <c r="T18" s="6" t="s">
        <v>1444</v>
      </c>
      <c r="U18" s="6" t="s">
        <v>1373</v>
      </c>
      <c r="V18" s="6" t="s">
        <v>1576</v>
      </c>
      <c r="W18" s="6" t="s">
        <v>1577</v>
      </c>
      <c r="X18" s="6" t="s">
        <v>1578</v>
      </c>
      <c r="Y18" s="6" t="s">
        <v>1579</v>
      </c>
      <c r="Z18" s="6"/>
      <c r="AA18" s="6"/>
      <c r="AB18" s="6"/>
      <c r="AC18" s="6"/>
    </row>
    <row r="19" spans="1:29" ht="28.5" x14ac:dyDescent="0.25">
      <c r="A19" s="6" t="s">
        <v>41</v>
      </c>
      <c r="B19" s="6" t="s">
        <v>42</v>
      </c>
      <c r="C19" s="6" t="s">
        <v>43</v>
      </c>
      <c r="D19" s="6" t="s">
        <v>737</v>
      </c>
      <c r="E19" s="6" t="s">
        <v>989</v>
      </c>
      <c r="F19" s="6">
        <v>944</v>
      </c>
      <c r="G19" s="6" t="s">
        <v>990</v>
      </c>
      <c r="H19" s="6"/>
      <c r="I19" s="15" t="s">
        <v>1580</v>
      </c>
      <c r="J19" s="15">
        <v>533</v>
      </c>
      <c r="K19" s="16" t="s">
        <v>1581</v>
      </c>
      <c r="L19" s="6"/>
      <c r="M19" s="6"/>
      <c r="N19" s="11" t="s">
        <v>1318</v>
      </c>
      <c r="O19" s="12" t="s">
        <v>2412</v>
      </c>
      <c r="P19" s="12" t="s">
        <v>2413</v>
      </c>
      <c r="Q19" s="6"/>
      <c r="R19" s="6"/>
      <c r="S19" s="6" t="s">
        <v>1417</v>
      </c>
      <c r="T19" s="6" t="s">
        <v>1445</v>
      </c>
      <c r="U19" s="6" t="s">
        <v>1374</v>
      </c>
      <c r="V19" s="6" t="s">
        <v>1582</v>
      </c>
      <c r="W19" s="6" t="s">
        <v>1583</v>
      </c>
      <c r="X19" s="6" t="s">
        <v>1584</v>
      </c>
      <c r="Y19" s="6" t="s">
        <v>1585</v>
      </c>
      <c r="Z19" s="6"/>
      <c r="AA19" s="6"/>
      <c r="AB19" s="6"/>
      <c r="AC19" s="6"/>
    </row>
    <row r="20" spans="1:29" ht="28.5" x14ac:dyDescent="0.25">
      <c r="A20" s="6" t="s">
        <v>44</v>
      </c>
      <c r="B20" s="6" t="s">
        <v>45</v>
      </c>
      <c r="C20" s="6" t="s">
        <v>46</v>
      </c>
      <c r="D20" s="6" t="s">
        <v>738</v>
      </c>
      <c r="E20" s="6" t="s">
        <v>1008</v>
      </c>
      <c r="F20" s="6">
        <v>44</v>
      </c>
      <c r="G20" s="6" t="s">
        <v>1009</v>
      </c>
      <c r="H20" s="6"/>
      <c r="I20" s="15" t="s">
        <v>1586</v>
      </c>
      <c r="J20" s="15">
        <v>944</v>
      </c>
      <c r="K20" s="16" t="s">
        <v>1587</v>
      </c>
      <c r="L20" s="6"/>
      <c r="M20" s="6"/>
      <c r="N20" s="11" t="s">
        <v>1301</v>
      </c>
      <c r="O20" s="12" t="s">
        <v>2414</v>
      </c>
      <c r="P20" s="12" t="s">
        <v>2415</v>
      </c>
      <c r="Q20" s="6"/>
      <c r="R20" s="6"/>
      <c r="S20" s="6" t="s">
        <v>1588</v>
      </c>
      <c r="T20" s="6" t="s">
        <v>1446</v>
      </c>
      <c r="U20" s="6" t="s">
        <v>1375</v>
      </c>
      <c r="V20" s="6" t="s">
        <v>1589</v>
      </c>
      <c r="W20" s="6" t="s">
        <v>1590</v>
      </c>
      <c r="X20" s="6" t="s">
        <v>1418</v>
      </c>
      <c r="Y20" s="6" t="s">
        <v>1591</v>
      </c>
      <c r="Z20" s="6"/>
      <c r="AA20" s="6"/>
      <c r="AB20" s="6"/>
      <c r="AC20" s="6"/>
    </row>
    <row r="21" spans="1:29" ht="28.5" x14ac:dyDescent="0.25">
      <c r="A21" s="6" t="s">
        <v>47</v>
      </c>
      <c r="B21" s="6" t="s">
        <v>48</v>
      </c>
      <c r="C21" s="6" t="s">
        <v>49</v>
      </c>
      <c r="D21" s="6" t="s">
        <v>739</v>
      </c>
      <c r="E21" s="6" t="s">
        <v>997</v>
      </c>
      <c r="F21" s="6">
        <v>48</v>
      </c>
      <c r="G21" s="6" t="s">
        <v>998</v>
      </c>
      <c r="H21" s="6"/>
      <c r="I21" s="15" t="s">
        <v>991</v>
      </c>
      <c r="J21" s="15">
        <v>977</v>
      </c>
      <c r="K21" s="16" t="s">
        <v>992</v>
      </c>
      <c r="L21" s="6"/>
      <c r="M21" s="6"/>
      <c r="N21" s="11" t="s">
        <v>1313</v>
      </c>
      <c r="O21" s="12" t="s">
        <v>2416</v>
      </c>
      <c r="P21" s="12" t="s">
        <v>2417</v>
      </c>
      <c r="Q21" s="6"/>
      <c r="R21" s="6"/>
      <c r="S21" s="6" t="s">
        <v>1419</v>
      </c>
      <c r="T21" s="6" t="s">
        <v>1447</v>
      </c>
      <c r="U21" s="6" t="s">
        <v>1376</v>
      </c>
      <c r="V21" s="6" t="s">
        <v>1592</v>
      </c>
      <c r="W21" s="6" t="s">
        <v>1593</v>
      </c>
      <c r="X21" s="6" t="s">
        <v>1594</v>
      </c>
      <c r="Y21" s="6" t="s">
        <v>1595</v>
      </c>
      <c r="Z21" s="6"/>
      <c r="AA21" s="6"/>
      <c r="AB21" s="6"/>
      <c r="AC21" s="6"/>
    </row>
    <row r="22" spans="1:29" ht="28.5" x14ac:dyDescent="0.25">
      <c r="A22" s="6" t="s">
        <v>50</v>
      </c>
      <c r="B22" s="6" t="s">
        <v>51</v>
      </c>
      <c r="C22" s="6" t="s">
        <v>52</v>
      </c>
      <c r="D22" s="6" t="s">
        <v>740</v>
      </c>
      <c r="E22" s="6" t="s">
        <v>994</v>
      </c>
      <c r="F22" s="6">
        <v>50</v>
      </c>
      <c r="G22" s="6" t="s">
        <v>995</v>
      </c>
      <c r="H22" s="6"/>
      <c r="I22" s="15" t="s">
        <v>1596</v>
      </c>
      <c r="J22" s="15">
        <v>52</v>
      </c>
      <c r="K22" s="16" t="s">
        <v>1597</v>
      </c>
      <c r="L22" s="6"/>
      <c r="M22" s="6"/>
      <c r="N22" s="11" t="s">
        <v>1342</v>
      </c>
      <c r="O22" s="12" t="s">
        <v>2418</v>
      </c>
      <c r="P22" s="12" t="s">
        <v>2419</v>
      </c>
      <c r="Q22" s="6"/>
      <c r="R22" s="6"/>
      <c r="S22" s="6" t="s">
        <v>1448</v>
      </c>
      <c r="T22" s="6" t="s">
        <v>1449</v>
      </c>
      <c r="U22" s="6" t="s">
        <v>1377</v>
      </c>
      <c r="V22" s="6" t="s">
        <v>1598</v>
      </c>
      <c r="W22" s="6" t="s">
        <v>1599</v>
      </c>
      <c r="X22" s="6" t="s">
        <v>1600</v>
      </c>
      <c r="Y22" s="6" t="s">
        <v>1420</v>
      </c>
      <c r="Z22" s="6"/>
      <c r="AA22" s="6"/>
      <c r="AB22" s="6"/>
      <c r="AC22" s="6"/>
    </row>
    <row r="23" spans="1:29" ht="28.5" x14ac:dyDescent="0.25">
      <c r="A23" s="6" t="s">
        <v>53</v>
      </c>
      <c r="B23" s="6" t="s">
        <v>54</v>
      </c>
      <c r="C23" s="6" t="s">
        <v>55</v>
      </c>
      <c r="D23" s="6" t="s">
        <v>741</v>
      </c>
      <c r="E23" s="6" t="s">
        <v>993</v>
      </c>
      <c r="F23" s="6">
        <v>52</v>
      </c>
      <c r="G23" s="6" t="s">
        <v>1176</v>
      </c>
      <c r="H23" s="6"/>
      <c r="I23" s="15" t="s">
        <v>1601</v>
      </c>
      <c r="J23" s="15">
        <v>50</v>
      </c>
      <c r="K23" s="16" t="s">
        <v>1602</v>
      </c>
      <c r="L23" s="6"/>
      <c r="M23" s="6"/>
      <c r="N23" s="11" t="s">
        <v>1333</v>
      </c>
      <c r="O23" s="12" t="s">
        <v>2420</v>
      </c>
      <c r="P23" s="12" t="s">
        <v>2421</v>
      </c>
      <c r="Q23" s="6"/>
      <c r="R23" s="6"/>
      <c r="S23" s="6" t="s">
        <v>1450</v>
      </c>
      <c r="T23" s="6" t="s">
        <v>1451</v>
      </c>
      <c r="U23" s="6" t="s">
        <v>1378</v>
      </c>
      <c r="V23" s="6" t="s">
        <v>1603</v>
      </c>
      <c r="W23" s="6" t="s">
        <v>1604</v>
      </c>
      <c r="X23" s="6" t="s">
        <v>1605</v>
      </c>
      <c r="Y23" s="6" t="s">
        <v>1606</v>
      </c>
      <c r="Z23" s="6"/>
      <c r="AA23" s="6"/>
      <c r="AB23" s="6"/>
      <c r="AC23" s="6"/>
    </row>
    <row r="24" spans="1:29" ht="42.75" x14ac:dyDescent="0.25">
      <c r="A24" s="6" t="s">
        <v>56</v>
      </c>
      <c r="B24" s="6" t="s">
        <v>57</v>
      </c>
      <c r="C24" s="6" t="s">
        <v>58</v>
      </c>
      <c r="D24" s="6" t="s">
        <v>742</v>
      </c>
      <c r="E24" s="6" t="s">
        <v>1180</v>
      </c>
      <c r="F24" s="6">
        <v>974</v>
      </c>
      <c r="G24" s="6" t="s">
        <v>1181</v>
      </c>
      <c r="H24" s="6"/>
      <c r="I24" s="15" t="s">
        <v>996</v>
      </c>
      <c r="J24" s="15">
        <v>975</v>
      </c>
      <c r="K24" s="16" t="s">
        <v>1177</v>
      </c>
      <c r="L24" s="6"/>
      <c r="M24" s="6"/>
      <c r="N24" s="11" t="s">
        <v>1305</v>
      </c>
      <c r="O24" s="12" t="s">
        <v>2422</v>
      </c>
      <c r="P24" s="12" t="s">
        <v>2423</v>
      </c>
      <c r="Q24" s="6"/>
      <c r="R24" s="6"/>
      <c r="S24" s="6" t="s">
        <v>1422</v>
      </c>
      <c r="T24" s="6" t="s">
        <v>1452</v>
      </c>
      <c r="U24" s="6" t="s">
        <v>1379</v>
      </c>
      <c r="V24" s="6" t="s">
        <v>1609</v>
      </c>
      <c r="W24" s="6" t="s">
        <v>1610</v>
      </c>
      <c r="X24" s="6" t="s">
        <v>1611</v>
      </c>
      <c r="Y24" s="6" t="s">
        <v>1612</v>
      </c>
      <c r="Z24" s="6"/>
      <c r="AA24" s="6"/>
      <c r="AB24" s="6"/>
      <c r="AC24" s="6"/>
    </row>
    <row r="25" spans="1:29" ht="28.5" x14ac:dyDescent="0.25">
      <c r="A25" s="6" t="s">
        <v>59</v>
      </c>
      <c r="B25" s="6" t="s">
        <v>60</v>
      </c>
      <c r="C25" s="6" t="s">
        <v>61</v>
      </c>
      <c r="D25" s="6" t="s">
        <v>743</v>
      </c>
      <c r="E25" s="6" t="s">
        <v>1607</v>
      </c>
      <c r="F25" s="6">
        <v>978</v>
      </c>
      <c r="G25" s="6" t="s">
        <v>1608</v>
      </c>
      <c r="H25" s="6"/>
      <c r="I25" s="15" t="s">
        <v>1613</v>
      </c>
      <c r="J25" s="15">
        <v>48</v>
      </c>
      <c r="K25" s="16" t="s">
        <v>1614</v>
      </c>
      <c r="L25" s="6"/>
      <c r="M25" s="6"/>
      <c r="N25" s="11" t="s">
        <v>1311</v>
      </c>
      <c r="O25" s="12" t="s">
        <v>2424</v>
      </c>
      <c r="P25" s="12" t="s">
        <v>2425</v>
      </c>
      <c r="Q25" s="6"/>
      <c r="R25" s="6"/>
      <c r="S25" s="6" t="s">
        <v>1423</v>
      </c>
      <c r="T25" s="6" t="s">
        <v>1453</v>
      </c>
      <c r="U25" s="6" t="s">
        <v>1380</v>
      </c>
      <c r="V25" s="6" t="s">
        <v>1615</v>
      </c>
      <c r="W25" s="6" t="s">
        <v>1616</v>
      </c>
      <c r="X25" s="6" t="s">
        <v>1617</v>
      </c>
      <c r="Y25" s="6" t="s">
        <v>1618</v>
      </c>
      <c r="Z25" s="6"/>
      <c r="AA25" s="6"/>
      <c r="AB25" s="6"/>
      <c r="AC25" s="6"/>
    </row>
    <row r="26" spans="1:29" ht="42.75" x14ac:dyDescent="0.25">
      <c r="A26" s="6" t="s">
        <v>62</v>
      </c>
      <c r="B26" s="6" t="s">
        <v>63</v>
      </c>
      <c r="C26" s="6" t="s">
        <v>64</v>
      </c>
      <c r="D26" s="6" t="s">
        <v>744</v>
      </c>
      <c r="E26" s="6" t="s">
        <v>1012</v>
      </c>
      <c r="F26" s="6">
        <v>84</v>
      </c>
      <c r="G26" s="6" t="s">
        <v>1013</v>
      </c>
      <c r="H26" s="6"/>
      <c r="I26" s="15" t="s">
        <v>999</v>
      </c>
      <c r="J26" s="15">
        <v>108</v>
      </c>
      <c r="K26" s="16" t="s">
        <v>1000</v>
      </c>
      <c r="L26" s="6"/>
      <c r="M26" s="6"/>
      <c r="N26" s="11" t="s">
        <v>1346</v>
      </c>
      <c r="O26" s="12" t="s">
        <v>2426</v>
      </c>
      <c r="P26" s="12" t="s">
        <v>2427</v>
      </c>
      <c r="Q26" s="6"/>
      <c r="R26" s="6"/>
      <c r="S26" s="6" t="s">
        <v>1424</v>
      </c>
      <c r="T26" s="6" t="s">
        <v>1454</v>
      </c>
      <c r="U26" s="6" t="s">
        <v>1381</v>
      </c>
      <c r="V26" s="6" t="s">
        <v>1619</v>
      </c>
      <c r="W26" s="6" t="s">
        <v>1400</v>
      </c>
      <c r="X26" s="6" t="s">
        <v>1620</v>
      </c>
      <c r="Y26" s="6" t="s">
        <v>1621</v>
      </c>
      <c r="Z26" s="6"/>
      <c r="AA26" s="6"/>
      <c r="AB26" s="6"/>
      <c r="AC26" s="6"/>
    </row>
    <row r="27" spans="1:29" ht="42.75" x14ac:dyDescent="0.25">
      <c r="A27" s="6" t="s">
        <v>65</v>
      </c>
      <c r="B27" s="6" t="s">
        <v>66</v>
      </c>
      <c r="C27" s="6" t="s">
        <v>67</v>
      </c>
      <c r="D27" s="6" t="s">
        <v>745</v>
      </c>
      <c r="E27" s="6" t="s">
        <v>1172</v>
      </c>
      <c r="F27" s="6">
        <v>952</v>
      </c>
      <c r="G27" s="6" t="s">
        <v>1265</v>
      </c>
      <c r="H27" s="6"/>
      <c r="I27" s="15" t="s">
        <v>1622</v>
      </c>
      <c r="J27" s="15">
        <v>60</v>
      </c>
      <c r="K27" s="16" t="s">
        <v>1623</v>
      </c>
      <c r="L27" s="6"/>
      <c r="M27" s="6"/>
      <c r="N27" s="11" t="s">
        <v>1296</v>
      </c>
      <c r="O27" s="12" t="s">
        <v>2428</v>
      </c>
      <c r="P27" s="12" t="s">
        <v>2429</v>
      </c>
      <c r="Q27" s="6"/>
      <c r="R27" s="6"/>
      <c r="S27" s="6" t="s">
        <v>1421</v>
      </c>
      <c r="T27" s="6" t="s">
        <v>1455</v>
      </c>
      <c r="U27" s="6" t="s">
        <v>1382</v>
      </c>
      <c r="V27" s="6" t="s">
        <v>1624</v>
      </c>
      <c r="W27" s="6" t="s">
        <v>1625</v>
      </c>
      <c r="X27" s="6" t="s">
        <v>1626</v>
      </c>
      <c r="Y27" s="6" t="s">
        <v>1627</v>
      </c>
      <c r="Z27" s="6"/>
      <c r="AA27" s="6"/>
      <c r="AB27" s="6"/>
      <c r="AC27" s="6"/>
    </row>
    <row r="28" spans="1:29" ht="28.5" x14ac:dyDescent="0.25">
      <c r="A28" s="6" t="s">
        <v>68</v>
      </c>
      <c r="B28" s="6" t="s">
        <v>69</v>
      </c>
      <c r="C28" s="6" t="s">
        <v>70</v>
      </c>
      <c r="D28" s="6" t="s">
        <v>746</v>
      </c>
      <c r="E28" s="6" t="s">
        <v>1001</v>
      </c>
      <c r="F28" s="6">
        <v>60</v>
      </c>
      <c r="G28" s="6" t="s">
        <v>1002</v>
      </c>
      <c r="H28" s="6"/>
      <c r="I28" s="15" t="s">
        <v>1003</v>
      </c>
      <c r="J28" s="15">
        <v>96</v>
      </c>
      <c r="K28" s="16" t="s">
        <v>1004</v>
      </c>
      <c r="L28" s="6"/>
      <c r="M28" s="6"/>
      <c r="N28" s="11" t="s">
        <v>1345</v>
      </c>
      <c r="O28" s="12" t="s">
        <v>2430</v>
      </c>
      <c r="P28" s="12" t="s">
        <v>2431</v>
      </c>
      <c r="Q28" s="6"/>
      <c r="R28" s="6"/>
      <c r="S28" s="6" t="s">
        <v>1401</v>
      </c>
      <c r="T28" s="6" t="s">
        <v>2095</v>
      </c>
      <c r="U28" s="6" t="s">
        <v>1383</v>
      </c>
      <c r="V28" s="6" t="s">
        <v>1629</v>
      </c>
      <c r="W28" s="6" t="s">
        <v>2096</v>
      </c>
      <c r="X28" s="6" t="s">
        <v>2097</v>
      </c>
      <c r="Y28" s="6" t="s">
        <v>2096</v>
      </c>
      <c r="Z28" s="6"/>
      <c r="AA28" s="6"/>
      <c r="AB28" s="6"/>
      <c r="AC28" s="6"/>
    </row>
    <row r="29" spans="1:29" ht="28.5" x14ac:dyDescent="0.25">
      <c r="A29" s="6" t="s">
        <v>71</v>
      </c>
      <c r="B29" s="6" t="s">
        <v>72</v>
      </c>
      <c r="C29" s="6" t="s">
        <v>73</v>
      </c>
      <c r="D29" s="6" t="s">
        <v>747</v>
      </c>
      <c r="E29" s="6" t="s">
        <v>1628</v>
      </c>
      <c r="F29" s="6">
        <v>64</v>
      </c>
      <c r="G29" s="6" t="s">
        <v>2085</v>
      </c>
      <c r="H29" s="6"/>
      <c r="I29" s="15" t="s">
        <v>1630</v>
      </c>
      <c r="J29" s="15">
        <v>68</v>
      </c>
      <c r="K29" s="16" t="s">
        <v>1631</v>
      </c>
      <c r="L29" s="6"/>
      <c r="M29" s="6"/>
      <c r="N29" s="11" t="s">
        <v>1317</v>
      </c>
      <c r="O29" s="12" t="s">
        <v>2432</v>
      </c>
      <c r="P29" s="12" t="s">
        <v>2433</v>
      </c>
      <c r="Q29" s="6"/>
      <c r="R29" s="6"/>
      <c r="S29" s="6" t="s">
        <v>1402</v>
      </c>
      <c r="T29" s="6" t="s">
        <v>1385</v>
      </c>
      <c r="U29" s="6" t="s">
        <v>1384</v>
      </c>
      <c r="V29" s="6" t="s">
        <v>1632</v>
      </c>
      <c r="W29" s="6" t="s">
        <v>1633</v>
      </c>
      <c r="X29" s="6" t="s">
        <v>1634</v>
      </c>
      <c r="Y29" s="6" t="s">
        <v>1635</v>
      </c>
      <c r="Z29" s="6"/>
      <c r="AA29" s="6"/>
      <c r="AB29" s="6"/>
      <c r="AC29" s="6"/>
    </row>
    <row r="30" spans="1:29" ht="28.5" x14ac:dyDescent="0.25">
      <c r="A30" s="6" t="s">
        <v>74</v>
      </c>
      <c r="B30" s="6" t="s">
        <v>75</v>
      </c>
      <c r="C30" s="6" t="s">
        <v>76</v>
      </c>
      <c r="D30" s="6" t="s">
        <v>748</v>
      </c>
      <c r="E30" s="6" t="s">
        <v>1005</v>
      </c>
      <c r="F30" s="6">
        <v>68</v>
      </c>
      <c r="G30" s="6" t="s">
        <v>1178</v>
      </c>
      <c r="H30" s="6"/>
      <c r="I30" s="15" t="s">
        <v>1006</v>
      </c>
      <c r="J30" s="15">
        <v>986</v>
      </c>
      <c r="K30" s="16" t="s">
        <v>1007</v>
      </c>
      <c r="L30" s="6"/>
      <c r="M30" s="6"/>
      <c r="N30" s="11" t="s">
        <v>1290</v>
      </c>
      <c r="O30" s="12" t="s">
        <v>2434</v>
      </c>
      <c r="P30" s="12" t="s">
        <v>2435</v>
      </c>
      <c r="Q30" s="6"/>
      <c r="R30" s="6"/>
      <c r="S30" s="6" t="s">
        <v>1638</v>
      </c>
      <c r="T30" s="6" t="s">
        <v>1639</v>
      </c>
      <c r="U30" s="6" t="s">
        <v>1640</v>
      </c>
      <c r="V30" s="6" t="s">
        <v>1641</v>
      </c>
      <c r="W30" s="6" t="s">
        <v>1642</v>
      </c>
      <c r="X30" s="6" t="s">
        <v>1643</v>
      </c>
      <c r="Y30" s="6" t="s">
        <v>1644</v>
      </c>
      <c r="Z30" s="6"/>
      <c r="AA30" s="6"/>
      <c r="AB30" s="6"/>
      <c r="AC30" s="6"/>
    </row>
    <row r="31" spans="1:29" ht="28.5" x14ac:dyDescent="0.25">
      <c r="A31" s="6" t="s">
        <v>77</v>
      </c>
      <c r="B31" s="6" t="s">
        <v>78</v>
      </c>
      <c r="C31" s="6" t="s">
        <v>79</v>
      </c>
      <c r="D31" s="6" t="s">
        <v>749</v>
      </c>
      <c r="E31" s="6" t="s">
        <v>1636</v>
      </c>
      <c r="F31" s="6">
        <v>977</v>
      </c>
      <c r="G31" s="6" t="s">
        <v>1637</v>
      </c>
      <c r="H31" s="6"/>
      <c r="I31" s="15" t="s">
        <v>1645</v>
      </c>
      <c r="J31" s="15">
        <v>44</v>
      </c>
      <c r="K31" s="16" t="s">
        <v>1646</v>
      </c>
      <c r="L31" s="6"/>
      <c r="M31" s="6"/>
      <c r="N31" s="11" t="s">
        <v>1307</v>
      </c>
      <c r="O31" s="12" t="s">
        <v>2436</v>
      </c>
      <c r="P31" s="12" t="s">
        <v>2437</v>
      </c>
      <c r="Q31" s="6"/>
      <c r="R31" s="6"/>
      <c r="S31" s="6"/>
      <c r="T31" s="6"/>
      <c r="U31" s="6"/>
      <c r="V31" s="6"/>
      <c r="W31" s="6"/>
      <c r="X31" s="6"/>
      <c r="Y31" s="6"/>
      <c r="Z31" s="6"/>
      <c r="AA31" s="6"/>
      <c r="AB31" s="6"/>
      <c r="AC31" s="6"/>
    </row>
    <row r="32" spans="1:29" x14ac:dyDescent="0.25">
      <c r="A32" s="6" t="s">
        <v>80</v>
      </c>
      <c r="B32" s="6" t="s">
        <v>81</v>
      </c>
      <c r="C32" s="6" t="s">
        <v>82</v>
      </c>
      <c r="D32" s="6" t="s">
        <v>750</v>
      </c>
      <c r="E32" s="6" t="s">
        <v>1010</v>
      </c>
      <c r="F32" s="6">
        <v>72</v>
      </c>
      <c r="G32" s="6" t="s">
        <v>1011</v>
      </c>
      <c r="H32" s="6"/>
      <c r="I32" s="15" t="s">
        <v>1649</v>
      </c>
      <c r="J32" s="15">
        <v>64</v>
      </c>
      <c r="K32" s="16" t="s">
        <v>2085</v>
      </c>
      <c r="L32" s="6"/>
      <c r="M32" s="6"/>
      <c r="N32" s="11" t="s">
        <v>1309</v>
      </c>
      <c r="O32" s="12" t="s">
        <v>2438</v>
      </c>
      <c r="P32" s="12" t="s">
        <v>2439</v>
      </c>
      <c r="Q32" s="6"/>
      <c r="R32" s="6"/>
      <c r="S32" s="6"/>
      <c r="T32" s="6"/>
      <c r="U32" s="6"/>
      <c r="V32" s="6"/>
      <c r="W32" s="6"/>
      <c r="X32" s="6"/>
      <c r="Y32" s="6"/>
      <c r="Z32" s="6"/>
      <c r="AA32" s="6"/>
      <c r="AB32" s="6"/>
      <c r="AC32" s="6"/>
    </row>
    <row r="33" spans="1:29" ht="28.5" x14ac:dyDescent="0.25">
      <c r="A33" s="6" t="s">
        <v>83</v>
      </c>
      <c r="B33" s="6" t="s">
        <v>84</v>
      </c>
      <c r="C33" s="6" t="s">
        <v>85</v>
      </c>
      <c r="D33" s="6" t="s">
        <v>751</v>
      </c>
      <c r="E33" s="6" t="s">
        <v>1647</v>
      </c>
      <c r="F33" s="6">
        <v>986</v>
      </c>
      <c r="G33" s="6" t="s">
        <v>1648</v>
      </c>
      <c r="H33" s="6"/>
      <c r="I33" s="15" t="s">
        <v>1652</v>
      </c>
      <c r="J33" s="15">
        <v>72</v>
      </c>
      <c r="K33" s="16" t="s">
        <v>1653</v>
      </c>
      <c r="L33" s="6"/>
      <c r="M33" s="6"/>
      <c r="N33" s="11" t="s">
        <v>1334</v>
      </c>
      <c r="O33" s="12" t="s">
        <v>2440</v>
      </c>
      <c r="P33" s="12" t="s">
        <v>2441</v>
      </c>
      <c r="Q33" s="6"/>
      <c r="R33" s="6"/>
      <c r="S33" s="6"/>
      <c r="T33" s="6"/>
      <c r="U33" s="6"/>
      <c r="V33" s="6"/>
      <c r="W33" s="6"/>
      <c r="X33" s="6"/>
      <c r="Y33" s="6"/>
      <c r="Z33" s="6"/>
      <c r="AA33" s="6"/>
      <c r="AB33" s="6"/>
      <c r="AC33" s="6"/>
    </row>
    <row r="34" spans="1:29" x14ac:dyDescent="0.25">
      <c r="A34" s="6" t="s">
        <v>94</v>
      </c>
      <c r="B34" s="6" t="s">
        <v>95</v>
      </c>
      <c r="C34" s="6" t="s">
        <v>96</v>
      </c>
      <c r="D34" s="6" t="s">
        <v>755</v>
      </c>
      <c r="E34" s="6" t="s">
        <v>1662</v>
      </c>
      <c r="F34" s="6">
        <v>975</v>
      </c>
      <c r="G34" s="6" t="s">
        <v>1663</v>
      </c>
      <c r="H34" s="6"/>
      <c r="I34" s="15" t="s">
        <v>1656</v>
      </c>
      <c r="J34" s="15">
        <v>974</v>
      </c>
      <c r="K34" s="16" t="s">
        <v>1657</v>
      </c>
      <c r="L34" s="6"/>
      <c r="M34" s="6"/>
      <c r="N34" s="11" t="s">
        <v>1340</v>
      </c>
      <c r="O34" s="12" t="s">
        <v>2442</v>
      </c>
      <c r="P34" s="12" t="s">
        <v>2443</v>
      </c>
      <c r="Q34" s="6"/>
      <c r="R34" s="6"/>
      <c r="S34" s="6"/>
      <c r="T34" s="6"/>
      <c r="U34" s="6"/>
      <c r="V34" s="6"/>
      <c r="W34" s="6"/>
      <c r="X34" s="6"/>
      <c r="Y34" s="6"/>
      <c r="Z34" s="6"/>
      <c r="AA34" s="6"/>
      <c r="AB34" s="6"/>
      <c r="AC34" s="6"/>
    </row>
    <row r="35" spans="1:29" ht="28.5" x14ac:dyDescent="0.25">
      <c r="A35" s="6" t="s">
        <v>97</v>
      </c>
      <c r="B35" s="6" t="s">
        <v>98</v>
      </c>
      <c r="C35" s="6" t="s">
        <v>99</v>
      </c>
      <c r="D35" s="6" t="s">
        <v>756</v>
      </c>
      <c r="E35" s="6" t="s">
        <v>1664</v>
      </c>
      <c r="F35" s="6">
        <v>952</v>
      </c>
      <c r="G35" s="6" t="s">
        <v>1665</v>
      </c>
      <c r="H35" s="6"/>
      <c r="I35" s="15" t="s">
        <v>1660</v>
      </c>
      <c r="J35" s="15">
        <v>84</v>
      </c>
      <c r="K35" s="16" t="s">
        <v>1661</v>
      </c>
      <c r="L35" s="6"/>
      <c r="M35" s="6"/>
      <c r="N35" s="11" t="s">
        <v>1341</v>
      </c>
      <c r="O35" s="12" t="s">
        <v>2444</v>
      </c>
      <c r="P35" s="12" t="s">
        <v>2445</v>
      </c>
      <c r="Q35" s="6"/>
      <c r="R35" s="6"/>
      <c r="S35" s="6"/>
      <c r="T35" s="6"/>
      <c r="U35" s="6"/>
      <c r="V35" s="6"/>
      <c r="W35" s="6"/>
      <c r="X35" s="6"/>
      <c r="Y35" s="6"/>
      <c r="Z35" s="6"/>
      <c r="AA35" s="6"/>
      <c r="AB35" s="6"/>
      <c r="AC35" s="6"/>
    </row>
    <row r="36" spans="1:29" ht="28.5" x14ac:dyDescent="0.25">
      <c r="A36" s="6" t="s">
        <v>100</v>
      </c>
      <c r="B36" s="6" t="s">
        <v>101</v>
      </c>
      <c r="C36" s="6" t="s">
        <v>102</v>
      </c>
      <c r="D36" s="6" t="s">
        <v>757</v>
      </c>
      <c r="E36" s="6" t="s">
        <v>1666</v>
      </c>
      <c r="F36" s="6">
        <v>108</v>
      </c>
      <c r="G36" s="6" t="s">
        <v>1667</v>
      </c>
      <c r="H36" s="6"/>
      <c r="I36" s="15" t="s">
        <v>1014</v>
      </c>
      <c r="J36" s="15">
        <v>124</v>
      </c>
      <c r="K36" s="16" t="s">
        <v>1015</v>
      </c>
      <c r="L36" s="6"/>
      <c r="M36" s="6"/>
      <c r="N36" s="11" t="s">
        <v>1335</v>
      </c>
      <c r="O36" s="12" t="s">
        <v>2446</v>
      </c>
      <c r="P36" s="12" t="s">
        <v>2447</v>
      </c>
      <c r="Q36" s="6"/>
      <c r="R36" s="6"/>
      <c r="S36" s="6"/>
      <c r="T36" s="6"/>
      <c r="U36" s="6"/>
      <c r="V36" s="6"/>
      <c r="W36" s="6"/>
      <c r="X36" s="6"/>
      <c r="Y36" s="6"/>
      <c r="Z36" s="6"/>
      <c r="AA36" s="6"/>
      <c r="AB36" s="6"/>
      <c r="AC36" s="6"/>
    </row>
    <row r="37" spans="1:29" x14ac:dyDescent="0.25">
      <c r="A37" s="6" t="s">
        <v>103</v>
      </c>
      <c r="B37" s="6" t="s">
        <v>104</v>
      </c>
      <c r="C37" s="6" t="s">
        <v>105</v>
      </c>
      <c r="D37" s="6" t="s">
        <v>758</v>
      </c>
      <c r="E37" s="6" t="s">
        <v>1081</v>
      </c>
      <c r="F37" s="6">
        <v>116</v>
      </c>
      <c r="G37" s="6" t="s">
        <v>1206</v>
      </c>
      <c r="H37" s="6"/>
      <c r="I37" s="15" t="s">
        <v>1016</v>
      </c>
      <c r="J37" s="15">
        <v>976</v>
      </c>
      <c r="K37" s="16" t="s">
        <v>1017</v>
      </c>
      <c r="L37" s="6"/>
      <c r="M37" s="6"/>
      <c r="N37" s="11" t="s">
        <v>1294</v>
      </c>
      <c r="O37" s="12" t="s">
        <v>2448</v>
      </c>
      <c r="P37" s="12" t="s">
        <v>2449</v>
      </c>
      <c r="Q37" s="6"/>
      <c r="R37" s="6"/>
      <c r="S37" s="6"/>
      <c r="T37" s="6"/>
      <c r="U37" s="6"/>
      <c r="V37" s="6"/>
      <c r="W37" s="6"/>
      <c r="X37" s="6"/>
      <c r="Y37" s="6"/>
      <c r="Z37" s="6"/>
      <c r="AA37" s="6"/>
      <c r="AB37" s="6"/>
      <c r="AC37" s="6"/>
    </row>
    <row r="38" spans="1:29" ht="28.5" x14ac:dyDescent="0.25">
      <c r="A38" s="6" t="s">
        <v>106</v>
      </c>
      <c r="B38" s="6" t="s">
        <v>107</v>
      </c>
      <c r="C38" s="6" t="s">
        <v>108</v>
      </c>
      <c r="D38" s="6" t="s">
        <v>759</v>
      </c>
      <c r="E38" s="6" t="s">
        <v>1169</v>
      </c>
      <c r="F38" s="6">
        <v>950</v>
      </c>
      <c r="G38" s="6" t="s">
        <v>1271</v>
      </c>
      <c r="H38" s="6"/>
      <c r="I38" s="15" t="s">
        <v>1018</v>
      </c>
      <c r="J38" s="15">
        <v>756</v>
      </c>
      <c r="K38" s="16" t="s">
        <v>1019</v>
      </c>
      <c r="L38" s="6"/>
      <c r="M38" s="6"/>
      <c r="N38" s="11" t="s">
        <v>1282</v>
      </c>
      <c r="O38" s="12" t="s">
        <v>2450</v>
      </c>
      <c r="P38" s="12" t="s">
        <v>2451</v>
      </c>
      <c r="Q38" s="6"/>
      <c r="R38" s="6"/>
      <c r="S38" s="6"/>
      <c r="T38" s="6"/>
      <c r="U38" s="6"/>
      <c r="V38" s="6"/>
      <c r="W38" s="6"/>
      <c r="X38" s="6"/>
      <c r="Y38" s="6"/>
      <c r="Z38" s="6"/>
      <c r="AA38" s="6"/>
      <c r="AB38" s="6"/>
      <c r="AC38" s="6"/>
    </row>
    <row r="39" spans="1:29" x14ac:dyDescent="0.25">
      <c r="A39" s="6" t="s">
        <v>109</v>
      </c>
      <c r="B39" s="6" t="s">
        <v>110</v>
      </c>
      <c r="C39" s="6" t="s">
        <v>111</v>
      </c>
      <c r="D39" s="6" t="s">
        <v>760</v>
      </c>
      <c r="E39" s="6" t="s">
        <v>1668</v>
      </c>
      <c r="F39" s="6">
        <v>124</v>
      </c>
      <c r="G39" s="6" t="s">
        <v>1669</v>
      </c>
      <c r="H39" s="6"/>
      <c r="I39" s="15" t="s">
        <v>1020</v>
      </c>
      <c r="J39" s="15">
        <v>990</v>
      </c>
      <c r="K39" s="16" t="s">
        <v>2087</v>
      </c>
      <c r="L39" s="6"/>
      <c r="M39" s="6"/>
      <c r="N39" s="11" t="s">
        <v>1298</v>
      </c>
      <c r="O39" s="12" t="s">
        <v>2452</v>
      </c>
      <c r="P39" s="12" t="s">
        <v>2453</v>
      </c>
      <c r="Q39" s="6"/>
      <c r="R39" s="6"/>
      <c r="S39" s="6"/>
      <c r="T39" s="6"/>
      <c r="U39" s="6"/>
      <c r="V39" s="6"/>
      <c r="W39" s="6"/>
      <c r="X39" s="6"/>
      <c r="Y39" s="6"/>
      <c r="Z39" s="6"/>
      <c r="AA39" s="6"/>
      <c r="AB39" s="6"/>
      <c r="AC39" s="6"/>
    </row>
    <row r="40" spans="1:29" ht="28.5" x14ac:dyDescent="0.25">
      <c r="A40" s="6" t="s">
        <v>112</v>
      </c>
      <c r="B40" s="6" t="s">
        <v>113</v>
      </c>
      <c r="C40" s="6" t="s">
        <v>114</v>
      </c>
      <c r="D40" s="6" t="s">
        <v>761</v>
      </c>
      <c r="E40" s="6" t="s">
        <v>1026</v>
      </c>
      <c r="F40" s="6">
        <v>132</v>
      </c>
      <c r="G40" s="6" t="s">
        <v>1185</v>
      </c>
      <c r="H40" s="6"/>
      <c r="I40" s="15" t="s">
        <v>1182</v>
      </c>
      <c r="J40" s="15">
        <v>0</v>
      </c>
      <c r="K40" s="16" t="s">
        <v>1183</v>
      </c>
      <c r="L40" s="6"/>
      <c r="M40" s="6"/>
      <c r="N40" s="11" t="s">
        <v>1339</v>
      </c>
      <c r="O40" s="12" t="s">
        <v>2454</v>
      </c>
      <c r="P40" s="12" t="s">
        <v>2455</v>
      </c>
      <c r="Q40" s="6"/>
      <c r="R40" s="6"/>
      <c r="S40" s="6"/>
      <c r="T40" s="6"/>
      <c r="U40" s="6"/>
      <c r="V40" s="6"/>
      <c r="W40" s="6"/>
      <c r="X40" s="6"/>
      <c r="Y40" s="6"/>
      <c r="Z40" s="6"/>
      <c r="AA40" s="6"/>
      <c r="AB40" s="6"/>
      <c r="AC40" s="6"/>
    </row>
    <row r="41" spans="1:29" x14ac:dyDescent="0.25">
      <c r="A41" s="6" t="s">
        <v>124</v>
      </c>
      <c r="B41" s="6" t="s">
        <v>125</v>
      </c>
      <c r="C41" s="6" t="s">
        <v>126</v>
      </c>
      <c r="D41" s="6" t="s">
        <v>765</v>
      </c>
      <c r="E41" s="6" t="s">
        <v>1676</v>
      </c>
      <c r="F41" s="6">
        <v>990</v>
      </c>
      <c r="G41" s="6" t="s">
        <v>2087</v>
      </c>
      <c r="H41" s="6"/>
      <c r="I41" s="15" t="s">
        <v>1021</v>
      </c>
      <c r="J41" s="15">
        <v>170</v>
      </c>
      <c r="K41" s="16" t="s">
        <v>1022</v>
      </c>
      <c r="L41" s="6"/>
      <c r="M41" s="6"/>
      <c r="N41" s="11" t="s">
        <v>1285</v>
      </c>
      <c r="O41" s="12" t="s">
        <v>2456</v>
      </c>
      <c r="P41" s="12" t="s">
        <v>2457</v>
      </c>
      <c r="Q41" s="6"/>
      <c r="R41" s="6"/>
      <c r="S41" s="6"/>
      <c r="T41" s="6"/>
      <c r="U41" s="6"/>
      <c r="V41" s="6"/>
      <c r="W41" s="6"/>
      <c r="X41" s="6"/>
      <c r="Y41" s="6"/>
      <c r="Z41" s="6"/>
      <c r="AA41" s="6"/>
      <c r="AB41" s="6"/>
      <c r="AC41" s="6"/>
    </row>
    <row r="42" spans="1:29" x14ac:dyDescent="0.25">
      <c r="A42" s="6" t="s">
        <v>127</v>
      </c>
      <c r="B42" s="6" t="s">
        <v>128</v>
      </c>
      <c r="C42" s="6" t="s">
        <v>129</v>
      </c>
      <c r="D42" s="6" t="s">
        <v>766</v>
      </c>
      <c r="E42" s="6" t="s">
        <v>1677</v>
      </c>
      <c r="F42" s="6">
        <v>0</v>
      </c>
      <c r="G42" s="6" t="s">
        <v>1678</v>
      </c>
      <c r="H42" s="6"/>
      <c r="I42" s="15" t="s">
        <v>1023</v>
      </c>
      <c r="J42" s="15">
        <v>188</v>
      </c>
      <c r="K42" s="16" t="s">
        <v>1024</v>
      </c>
      <c r="L42" s="6"/>
      <c r="M42" s="6"/>
      <c r="N42" s="11" t="s">
        <v>1331</v>
      </c>
      <c r="O42" s="12" t="s">
        <v>2458</v>
      </c>
      <c r="P42" s="12" t="s">
        <v>2459</v>
      </c>
      <c r="Q42" s="6"/>
      <c r="R42" s="6"/>
      <c r="S42" s="6"/>
      <c r="T42" s="6"/>
      <c r="U42" s="6"/>
      <c r="V42" s="6"/>
      <c r="W42" s="6"/>
      <c r="X42" s="6"/>
      <c r="Y42" s="6"/>
      <c r="Z42" s="6"/>
      <c r="AA42" s="6"/>
      <c r="AB42" s="6"/>
      <c r="AC42" s="6"/>
    </row>
    <row r="43" spans="1:29" x14ac:dyDescent="0.25">
      <c r="A43" s="6" t="s">
        <v>161</v>
      </c>
      <c r="B43" s="6" t="s">
        <v>162</v>
      </c>
      <c r="C43" s="6" t="s">
        <v>163</v>
      </c>
      <c r="D43" s="6" t="s">
        <v>779</v>
      </c>
      <c r="E43" s="6" t="s">
        <v>1695</v>
      </c>
      <c r="F43" s="6">
        <v>978</v>
      </c>
      <c r="G43" s="6" t="s">
        <v>1696</v>
      </c>
      <c r="H43" s="6"/>
      <c r="I43" s="15" t="s">
        <v>1025</v>
      </c>
      <c r="J43" s="15">
        <v>931</v>
      </c>
      <c r="K43" s="16" t="s">
        <v>1184</v>
      </c>
      <c r="L43" s="6"/>
      <c r="M43" s="6"/>
      <c r="N43" s="11" t="s">
        <v>1327</v>
      </c>
      <c r="O43" s="12" t="s">
        <v>2460</v>
      </c>
      <c r="P43" s="12" t="s">
        <v>2461</v>
      </c>
      <c r="Q43" s="6"/>
      <c r="R43" s="6"/>
      <c r="S43" s="6"/>
      <c r="T43" s="6"/>
      <c r="U43" s="6"/>
      <c r="V43" s="6"/>
      <c r="W43" s="6"/>
      <c r="X43" s="6"/>
      <c r="Y43" s="6"/>
      <c r="Z43" s="6"/>
      <c r="AA43" s="6"/>
      <c r="AB43" s="6"/>
      <c r="AC43" s="6"/>
    </row>
    <row r="44" spans="1:29" x14ac:dyDescent="0.25">
      <c r="A44" s="6" t="s">
        <v>140</v>
      </c>
      <c r="B44" s="6" t="s">
        <v>141</v>
      </c>
      <c r="C44" s="6" t="s">
        <v>142</v>
      </c>
      <c r="D44" s="6" t="s">
        <v>771</v>
      </c>
      <c r="E44" s="6" t="s">
        <v>1685</v>
      </c>
      <c r="F44" s="6">
        <v>170</v>
      </c>
      <c r="G44" s="6" t="s">
        <v>1686</v>
      </c>
      <c r="H44" s="6"/>
      <c r="I44" s="15" t="s">
        <v>1672</v>
      </c>
      <c r="J44" s="15">
        <v>132</v>
      </c>
      <c r="K44" s="16" t="s">
        <v>1673</v>
      </c>
      <c r="L44" s="6"/>
      <c r="M44" s="6"/>
      <c r="N44" s="11" t="s">
        <v>1310</v>
      </c>
      <c r="O44" s="12" t="s">
        <v>2462</v>
      </c>
      <c r="P44" s="12" t="s">
        <v>2463</v>
      </c>
      <c r="Q44" s="6"/>
      <c r="R44" s="6"/>
      <c r="S44" s="6"/>
      <c r="T44" s="6"/>
      <c r="U44" s="6"/>
      <c r="V44" s="6"/>
      <c r="W44" s="6"/>
      <c r="X44" s="6"/>
      <c r="Y44" s="6"/>
      <c r="Z44" s="6"/>
      <c r="AA44" s="6"/>
      <c r="AB44" s="6"/>
      <c r="AC44" s="6"/>
    </row>
    <row r="45" spans="1:29" x14ac:dyDescent="0.25">
      <c r="A45" s="6" t="s">
        <v>143</v>
      </c>
      <c r="B45" s="6" t="s">
        <v>144</v>
      </c>
      <c r="C45" s="6" t="s">
        <v>145</v>
      </c>
      <c r="D45" s="6" t="s">
        <v>772</v>
      </c>
      <c r="E45" s="6" t="s">
        <v>1082</v>
      </c>
      <c r="F45" s="6">
        <v>174</v>
      </c>
      <c r="G45" s="6" t="s">
        <v>1207</v>
      </c>
      <c r="H45" s="6"/>
      <c r="I45" s="15" t="s">
        <v>1027</v>
      </c>
      <c r="J45" s="15">
        <v>203</v>
      </c>
      <c r="K45" s="16" t="s">
        <v>1028</v>
      </c>
      <c r="L45" s="6"/>
      <c r="M45" s="6"/>
      <c r="N45" s="11" t="s">
        <v>1293</v>
      </c>
      <c r="O45" s="12" t="s">
        <v>2464</v>
      </c>
      <c r="P45" s="12" t="s">
        <v>2465</v>
      </c>
      <c r="Q45" s="6"/>
      <c r="R45" s="6"/>
      <c r="S45" s="6"/>
      <c r="T45" s="6"/>
      <c r="U45" s="6"/>
      <c r="V45" s="6"/>
      <c r="W45" s="6"/>
      <c r="X45" s="6"/>
      <c r="Y45" s="6"/>
      <c r="Z45" s="6"/>
      <c r="AA45" s="6"/>
      <c r="AB45" s="6"/>
      <c r="AC45" s="6"/>
    </row>
    <row r="46" spans="1:29" ht="28.5" x14ac:dyDescent="0.25">
      <c r="A46" s="1" t="s">
        <v>329</v>
      </c>
      <c r="B46" s="1" t="s">
        <v>330</v>
      </c>
      <c r="C46" s="1" t="s">
        <v>331</v>
      </c>
      <c r="D46" s="1" t="s">
        <v>837</v>
      </c>
      <c r="E46" s="1" t="s">
        <v>1817</v>
      </c>
      <c r="F46" s="1">
        <v>408</v>
      </c>
      <c r="G46" s="1" t="s">
        <v>1818</v>
      </c>
      <c r="H46" s="6"/>
      <c r="I46" s="15" t="s">
        <v>1029</v>
      </c>
      <c r="J46" s="15">
        <v>262</v>
      </c>
      <c r="K46" s="16" t="s">
        <v>1030</v>
      </c>
      <c r="L46" s="6"/>
      <c r="M46" s="6"/>
      <c r="N46" s="11" t="s">
        <v>1344</v>
      </c>
      <c r="O46" s="12" t="s">
        <v>2466</v>
      </c>
      <c r="P46" s="12" t="s">
        <v>2467</v>
      </c>
      <c r="Q46" s="6"/>
      <c r="R46" s="6"/>
      <c r="S46" s="6"/>
      <c r="T46" s="6"/>
      <c r="U46" s="6"/>
      <c r="V46" s="6"/>
      <c r="W46" s="6"/>
      <c r="X46" s="6"/>
      <c r="Y46" s="6"/>
      <c r="Z46" s="6"/>
      <c r="AA46" s="6"/>
      <c r="AB46" s="6"/>
      <c r="AC46" s="6"/>
    </row>
    <row r="47" spans="1:29" ht="28.5" x14ac:dyDescent="0.25">
      <c r="A47" s="1" t="s">
        <v>332</v>
      </c>
      <c r="B47" s="1" t="s">
        <v>333</v>
      </c>
      <c r="C47" s="1" t="s">
        <v>334</v>
      </c>
      <c r="D47" s="1" t="s">
        <v>838</v>
      </c>
      <c r="E47" s="1" t="s">
        <v>1819</v>
      </c>
      <c r="F47" s="1">
        <v>410</v>
      </c>
      <c r="G47" s="1" t="s">
        <v>1820</v>
      </c>
      <c r="H47" s="6"/>
      <c r="I47" s="15" t="s">
        <v>1031</v>
      </c>
      <c r="J47" s="15">
        <v>208</v>
      </c>
      <c r="K47" s="16" t="s">
        <v>1032</v>
      </c>
      <c r="L47" s="6"/>
      <c r="M47" s="6"/>
      <c r="N47" s="11" t="s">
        <v>1324</v>
      </c>
      <c r="O47" s="12" t="s">
        <v>2468</v>
      </c>
      <c r="P47" s="12" t="s">
        <v>2469</v>
      </c>
      <c r="Q47" s="6"/>
      <c r="R47" s="6"/>
      <c r="S47" s="6"/>
      <c r="T47" s="6"/>
      <c r="U47" s="6"/>
      <c r="V47" s="6"/>
      <c r="W47" s="6"/>
      <c r="X47" s="6"/>
      <c r="Y47" s="6"/>
      <c r="Z47" s="6"/>
      <c r="AA47" s="6"/>
      <c r="AB47" s="6"/>
      <c r="AC47" s="6"/>
    </row>
    <row r="48" spans="1:29" x14ac:dyDescent="0.25">
      <c r="A48" s="6" t="s">
        <v>150</v>
      </c>
      <c r="B48" s="6" t="s">
        <v>151</v>
      </c>
      <c r="C48" s="6" t="s">
        <v>152</v>
      </c>
      <c r="D48" s="6" t="s">
        <v>775</v>
      </c>
      <c r="E48" s="6" t="s">
        <v>1687</v>
      </c>
      <c r="F48" s="6">
        <v>188</v>
      </c>
      <c r="G48" s="6" t="s">
        <v>1688</v>
      </c>
      <c r="H48" s="6"/>
      <c r="I48" s="15" t="s">
        <v>1033</v>
      </c>
      <c r="J48" s="15">
        <v>214</v>
      </c>
      <c r="K48" s="16" t="s">
        <v>1034</v>
      </c>
      <c r="L48" s="6"/>
      <c r="M48" s="6"/>
      <c r="N48" s="11" t="s">
        <v>1303</v>
      </c>
      <c r="O48" s="12" t="s">
        <v>2470</v>
      </c>
      <c r="P48" s="12" t="s">
        <v>2471</v>
      </c>
      <c r="Q48" s="6"/>
      <c r="R48" s="6"/>
      <c r="S48" s="6"/>
      <c r="T48" s="6"/>
      <c r="U48" s="6"/>
      <c r="V48" s="6"/>
      <c r="W48" s="6"/>
      <c r="X48" s="6"/>
      <c r="Y48" s="6"/>
      <c r="Z48" s="6"/>
      <c r="AA48" s="6"/>
      <c r="AB48" s="6"/>
      <c r="AC48" s="6"/>
    </row>
    <row r="49" spans="1:29" x14ac:dyDescent="0.25">
      <c r="A49" s="6" t="s">
        <v>709</v>
      </c>
      <c r="B49" s="6" t="s">
        <v>153</v>
      </c>
      <c r="C49" s="6" t="s">
        <v>154</v>
      </c>
      <c r="D49" s="6" t="s">
        <v>776</v>
      </c>
      <c r="E49" s="6" t="s">
        <v>1689</v>
      </c>
      <c r="F49" s="6">
        <v>952</v>
      </c>
      <c r="G49" s="6" t="s">
        <v>1690</v>
      </c>
      <c r="H49" s="6"/>
      <c r="I49" s="15" t="s">
        <v>1683</v>
      </c>
      <c r="J49" s="15">
        <v>12</v>
      </c>
      <c r="K49" s="16" t="s">
        <v>1684</v>
      </c>
      <c r="L49" s="6"/>
      <c r="M49" s="6"/>
      <c r="N49" s="11" t="s">
        <v>1321</v>
      </c>
      <c r="O49" s="12" t="s">
        <v>2472</v>
      </c>
      <c r="P49" s="12" t="s">
        <v>2473</v>
      </c>
      <c r="Q49" s="6"/>
      <c r="R49" s="6"/>
      <c r="S49" s="6"/>
      <c r="T49" s="6"/>
      <c r="U49" s="6"/>
      <c r="V49" s="6"/>
      <c r="W49" s="6"/>
      <c r="X49" s="6"/>
      <c r="Y49" s="6"/>
      <c r="Z49" s="6"/>
      <c r="AA49" s="6"/>
      <c r="AB49" s="6"/>
      <c r="AC49" s="6"/>
    </row>
    <row r="50" spans="1:29" x14ac:dyDescent="0.25">
      <c r="A50" s="6" t="s">
        <v>155</v>
      </c>
      <c r="B50" s="6" t="s">
        <v>156</v>
      </c>
      <c r="C50" s="6" t="s">
        <v>157</v>
      </c>
      <c r="D50" s="6" t="s">
        <v>777</v>
      </c>
      <c r="E50" s="6" t="s">
        <v>1065</v>
      </c>
      <c r="F50" s="6">
        <v>191</v>
      </c>
      <c r="G50" s="6" t="s">
        <v>2088</v>
      </c>
      <c r="H50" s="6"/>
      <c r="I50" s="15" t="s">
        <v>1037</v>
      </c>
      <c r="J50" s="15">
        <v>818</v>
      </c>
      <c r="K50" s="16" t="s">
        <v>1038</v>
      </c>
      <c r="L50" s="6"/>
      <c r="M50" s="6"/>
      <c r="N50" s="11" t="s">
        <v>1312</v>
      </c>
      <c r="O50" s="12" t="s">
        <v>2474</v>
      </c>
      <c r="P50" s="12" t="s">
        <v>2475</v>
      </c>
      <c r="Q50" s="6"/>
      <c r="R50" s="6"/>
      <c r="S50" s="6"/>
      <c r="T50" s="6"/>
      <c r="U50" s="6"/>
      <c r="V50" s="6"/>
      <c r="W50" s="6"/>
      <c r="X50" s="6"/>
      <c r="Y50" s="6"/>
      <c r="Z50" s="6"/>
      <c r="AA50" s="6"/>
      <c r="AB50" s="6"/>
      <c r="AC50" s="6"/>
    </row>
    <row r="51" spans="1:29" x14ac:dyDescent="0.25">
      <c r="A51" s="6" t="s">
        <v>158</v>
      </c>
      <c r="B51" s="6" t="s">
        <v>159</v>
      </c>
      <c r="C51" s="6" t="s">
        <v>160</v>
      </c>
      <c r="D51" s="6" t="s">
        <v>778</v>
      </c>
      <c r="E51" s="6" t="s">
        <v>1693</v>
      </c>
      <c r="F51" s="6">
        <v>931</v>
      </c>
      <c r="G51" s="6" t="s">
        <v>1694</v>
      </c>
      <c r="H51" s="6"/>
      <c r="I51" s="15" t="s">
        <v>1039</v>
      </c>
      <c r="J51" s="15">
        <v>232</v>
      </c>
      <c r="K51" s="16" t="s">
        <v>1040</v>
      </c>
      <c r="L51" s="6"/>
      <c r="M51" s="6"/>
      <c r="N51" s="11" t="s">
        <v>1323</v>
      </c>
      <c r="O51" s="12" t="s">
        <v>2476</v>
      </c>
      <c r="P51" s="12" t="s">
        <v>2477</v>
      </c>
      <c r="Q51" s="6"/>
      <c r="R51" s="6"/>
      <c r="S51" s="6"/>
      <c r="T51" s="6"/>
      <c r="U51" s="6"/>
      <c r="V51" s="6"/>
      <c r="W51" s="6"/>
      <c r="X51" s="6"/>
      <c r="Y51" s="6"/>
      <c r="Z51" s="6"/>
      <c r="AA51" s="6"/>
      <c r="AB51" s="6"/>
      <c r="AC51" s="6"/>
    </row>
    <row r="52" spans="1:29" x14ac:dyDescent="0.25">
      <c r="A52" s="6" t="s">
        <v>167</v>
      </c>
      <c r="B52" s="6" t="s">
        <v>168</v>
      </c>
      <c r="C52" s="6" t="s">
        <v>169</v>
      </c>
      <c r="D52" s="6" t="s">
        <v>781</v>
      </c>
      <c r="E52" s="6" t="s">
        <v>1701</v>
      </c>
      <c r="F52" s="6">
        <v>208</v>
      </c>
      <c r="G52" s="6" t="s">
        <v>1702</v>
      </c>
      <c r="H52" s="6"/>
      <c r="I52" s="15" t="s">
        <v>1041</v>
      </c>
      <c r="J52" s="15">
        <v>230</v>
      </c>
      <c r="K52" s="16" t="s">
        <v>1042</v>
      </c>
      <c r="L52" s="6"/>
      <c r="M52" s="6"/>
      <c r="N52" s="11" t="s">
        <v>1348</v>
      </c>
      <c r="O52" s="12" t="s">
        <v>2478</v>
      </c>
      <c r="P52" s="12" t="s">
        <v>2479</v>
      </c>
      <c r="Q52" s="6"/>
      <c r="R52" s="6"/>
      <c r="S52" s="6"/>
      <c r="T52" s="6"/>
      <c r="U52" s="6"/>
      <c r="V52" s="6"/>
      <c r="W52" s="6"/>
      <c r="X52" s="6"/>
      <c r="Y52" s="6"/>
      <c r="Z52" s="6"/>
      <c r="AA52" s="6"/>
      <c r="AB52" s="6"/>
      <c r="AC52" s="6"/>
    </row>
    <row r="53" spans="1:29" x14ac:dyDescent="0.25">
      <c r="A53" s="6" t="s">
        <v>2086</v>
      </c>
      <c r="B53" s="6" t="s">
        <v>92</v>
      </c>
      <c r="C53" s="6" t="s">
        <v>93</v>
      </c>
      <c r="D53" s="6" t="s">
        <v>754</v>
      </c>
      <c r="E53" s="6" t="s">
        <v>1658</v>
      </c>
      <c r="F53" s="6">
        <v>96</v>
      </c>
      <c r="G53" s="6" t="s">
        <v>1659</v>
      </c>
      <c r="H53" s="6"/>
      <c r="I53" s="15" t="s">
        <v>1691</v>
      </c>
      <c r="J53" s="15">
        <v>978</v>
      </c>
      <c r="K53" s="16" t="s">
        <v>1692</v>
      </c>
      <c r="L53" s="6"/>
      <c r="M53" s="6"/>
      <c r="N53" s="11" t="s">
        <v>1338</v>
      </c>
      <c r="O53" s="12" t="s">
        <v>2480</v>
      </c>
      <c r="P53" s="12" t="s">
        <v>2481</v>
      </c>
      <c r="Q53" s="6"/>
      <c r="R53" s="6"/>
      <c r="S53" s="6"/>
      <c r="T53" s="6"/>
      <c r="U53" s="6"/>
      <c r="V53" s="6"/>
      <c r="W53" s="6"/>
      <c r="X53" s="6"/>
      <c r="Y53" s="6"/>
      <c r="Z53" s="6"/>
      <c r="AA53" s="6"/>
      <c r="AB53" s="6"/>
      <c r="AC53" s="6"/>
    </row>
    <row r="54" spans="1:29" ht="28.5" x14ac:dyDescent="0.25">
      <c r="A54" s="6" t="s">
        <v>170</v>
      </c>
      <c r="B54" s="6" t="s">
        <v>171</v>
      </c>
      <c r="C54" s="6" t="s">
        <v>172</v>
      </c>
      <c r="D54" s="6" t="s">
        <v>782</v>
      </c>
      <c r="E54" s="6" t="s">
        <v>1703</v>
      </c>
      <c r="F54" s="6">
        <v>262</v>
      </c>
      <c r="G54" s="6" t="s">
        <v>1704</v>
      </c>
      <c r="H54" s="6"/>
      <c r="I54" s="15" t="s">
        <v>1045</v>
      </c>
      <c r="J54" s="15">
        <v>242</v>
      </c>
      <c r="K54" s="16" t="s">
        <v>1186</v>
      </c>
      <c r="L54" s="6"/>
      <c r="M54" s="6"/>
      <c r="N54" s="11" t="s">
        <v>1288</v>
      </c>
      <c r="O54" s="12" t="s">
        <v>2482</v>
      </c>
      <c r="P54" s="12" t="s">
        <v>2483</v>
      </c>
      <c r="Q54" s="6"/>
      <c r="R54" s="6"/>
      <c r="S54" s="6"/>
      <c r="T54" s="6"/>
      <c r="U54" s="6"/>
      <c r="V54" s="6"/>
      <c r="W54" s="6"/>
      <c r="X54" s="6"/>
      <c r="Y54" s="6"/>
      <c r="Z54" s="6"/>
      <c r="AA54" s="6"/>
      <c r="AB54" s="6"/>
      <c r="AC54" s="6"/>
    </row>
    <row r="55" spans="1:29" x14ac:dyDescent="0.25">
      <c r="A55" s="6" t="s">
        <v>173</v>
      </c>
      <c r="B55" s="6" t="s">
        <v>174</v>
      </c>
      <c r="C55" s="6" t="s">
        <v>175</v>
      </c>
      <c r="D55" s="6" t="s">
        <v>783</v>
      </c>
      <c r="E55" s="6" t="s">
        <v>1705</v>
      </c>
      <c r="F55" s="6">
        <v>951</v>
      </c>
      <c r="G55" s="6" t="s">
        <v>1706</v>
      </c>
      <c r="H55" s="6"/>
      <c r="I55" s="15" t="s">
        <v>1046</v>
      </c>
      <c r="J55" s="15">
        <v>238</v>
      </c>
      <c r="K55" s="16" t="s">
        <v>1047</v>
      </c>
      <c r="L55" s="6"/>
      <c r="M55" s="6"/>
      <c r="N55" s="11" t="s">
        <v>1291</v>
      </c>
      <c r="O55" s="12" t="s">
        <v>2484</v>
      </c>
      <c r="P55" s="12" t="s">
        <v>2485</v>
      </c>
      <c r="Q55" s="6"/>
      <c r="R55" s="6"/>
      <c r="S55" s="6"/>
      <c r="T55" s="6"/>
      <c r="U55" s="6"/>
      <c r="V55" s="6"/>
      <c r="W55" s="6"/>
      <c r="X55" s="6"/>
      <c r="Y55" s="6"/>
      <c r="Z55" s="6"/>
      <c r="AA55" s="6"/>
      <c r="AB55" s="6"/>
      <c r="AC55" s="6"/>
    </row>
    <row r="56" spans="1:29" x14ac:dyDescent="0.25">
      <c r="A56" s="1" t="s">
        <v>182</v>
      </c>
      <c r="B56" s="1" t="s">
        <v>183</v>
      </c>
      <c r="C56" s="1" t="s">
        <v>184</v>
      </c>
      <c r="D56" s="1" t="s">
        <v>786</v>
      </c>
      <c r="E56" s="1" t="s">
        <v>1711</v>
      </c>
      <c r="F56" s="1">
        <v>818</v>
      </c>
      <c r="G56" s="1" t="s">
        <v>1712</v>
      </c>
      <c r="H56" s="6"/>
      <c r="I56" s="15" t="s">
        <v>1048</v>
      </c>
      <c r="J56" s="15">
        <v>826</v>
      </c>
      <c r="K56" s="16" t="s">
        <v>1049</v>
      </c>
      <c r="L56" s="6"/>
      <c r="M56" s="6"/>
      <c r="N56" s="11" t="s">
        <v>1315</v>
      </c>
      <c r="O56" s="12" t="s">
        <v>2486</v>
      </c>
      <c r="P56" s="12" t="s">
        <v>2487</v>
      </c>
      <c r="Q56" s="6"/>
      <c r="R56" s="6"/>
      <c r="S56" s="6"/>
      <c r="T56" s="6"/>
      <c r="U56" s="6"/>
      <c r="V56" s="6"/>
      <c r="W56" s="6"/>
      <c r="X56" s="6"/>
      <c r="Y56" s="6"/>
      <c r="Z56" s="6"/>
      <c r="AA56" s="6"/>
      <c r="AB56" s="6"/>
      <c r="AC56" s="6"/>
    </row>
    <row r="57" spans="1:29" ht="42.75" x14ac:dyDescent="0.25">
      <c r="A57" s="1" t="s">
        <v>660</v>
      </c>
      <c r="B57" s="1" t="s">
        <v>661</v>
      </c>
      <c r="C57" s="1" t="s">
        <v>662</v>
      </c>
      <c r="D57" s="1" t="s">
        <v>952</v>
      </c>
      <c r="E57" s="1" t="s">
        <v>2041</v>
      </c>
      <c r="F57" s="1">
        <v>784</v>
      </c>
      <c r="G57" s="1" t="s">
        <v>2042</v>
      </c>
      <c r="H57" s="6"/>
      <c r="I57" s="15" t="s">
        <v>1050</v>
      </c>
      <c r="J57" s="15">
        <v>981</v>
      </c>
      <c r="K57" s="16" t="s">
        <v>1051</v>
      </c>
      <c r="L57" s="6"/>
      <c r="M57" s="6"/>
      <c r="N57" s="11" t="s">
        <v>1336</v>
      </c>
      <c r="O57" s="12" t="s">
        <v>2488</v>
      </c>
      <c r="P57" s="12" t="s">
        <v>2489</v>
      </c>
      <c r="Q57" s="6"/>
      <c r="R57" s="6"/>
      <c r="S57" s="6"/>
      <c r="T57" s="6"/>
      <c r="U57" s="6"/>
      <c r="V57" s="6"/>
      <c r="W57" s="6"/>
      <c r="X57" s="6"/>
      <c r="Y57" s="6"/>
      <c r="Z57" s="6"/>
      <c r="AA57" s="6"/>
      <c r="AB57" s="6"/>
      <c r="AC57" s="6"/>
    </row>
    <row r="58" spans="1:29" x14ac:dyDescent="0.25">
      <c r="A58" s="1" t="s">
        <v>179</v>
      </c>
      <c r="B58" s="1" t="s">
        <v>180</v>
      </c>
      <c r="C58" s="1" t="s">
        <v>181</v>
      </c>
      <c r="D58" s="1" t="s">
        <v>785</v>
      </c>
      <c r="E58" s="1" t="s">
        <v>1709</v>
      </c>
      <c r="F58" s="1">
        <v>840</v>
      </c>
      <c r="G58" s="1" t="s">
        <v>1710</v>
      </c>
      <c r="H58" s="6"/>
      <c r="I58" s="15" t="s">
        <v>1187</v>
      </c>
      <c r="J58" s="15">
        <v>0</v>
      </c>
      <c r="K58" s="16" t="s">
        <v>1188</v>
      </c>
      <c r="L58" s="6"/>
      <c r="M58" s="6"/>
      <c r="N58" s="11" t="s">
        <v>1280</v>
      </c>
      <c r="O58" s="12" t="s">
        <v>2490</v>
      </c>
      <c r="P58" s="12" t="s">
        <v>2491</v>
      </c>
      <c r="Q58" s="6"/>
      <c r="R58" s="6"/>
      <c r="S58" s="6"/>
      <c r="T58" s="6"/>
      <c r="U58" s="6"/>
      <c r="V58" s="6"/>
      <c r="W58" s="6"/>
      <c r="X58" s="6"/>
      <c r="Y58" s="6"/>
      <c r="Z58" s="6"/>
      <c r="AA58" s="6"/>
      <c r="AB58" s="6"/>
      <c r="AC58" s="6"/>
    </row>
    <row r="59" spans="1:29" x14ac:dyDescent="0.25">
      <c r="A59" s="1" t="s">
        <v>191</v>
      </c>
      <c r="B59" s="1" t="s">
        <v>192</v>
      </c>
      <c r="C59" s="1" t="s">
        <v>193</v>
      </c>
      <c r="D59" s="1" t="s">
        <v>789</v>
      </c>
      <c r="E59" s="1" t="s">
        <v>1717</v>
      </c>
      <c r="F59" s="1">
        <v>232</v>
      </c>
      <c r="G59" s="1" t="s">
        <v>1718</v>
      </c>
      <c r="H59" s="6"/>
      <c r="I59" s="15" t="s">
        <v>1052</v>
      </c>
      <c r="J59" s="15">
        <v>936</v>
      </c>
      <c r="K59" s="16" t="s">
        <v>1053</v>
      </c>
      <c r="L59" s="6"/>
      <c r="M59" s="6"/>
      <c r="N59" s="11" t="s">
        <v>1284</v>
      </c>
      <c r="O59" s="12" t="s">
        <v>2492</v>
      </c>
      <c r="P59" s="12" t="s">
        <v>2493</v>
      </c>
      <c r="Q59" s="6"/>
      <c r="R59" s="6"/>
      <c r="S59" s="6"/>
      <c r="T59" s="6"/>
      <c r="U59" s="6"/>
      <c r="V59" s="6"/>
      <c r="W59" s="6"/>
      <c r="X59" s="6"/>
      <c r="Y59" s="6"/>
      <c r="Z59" s="6"/>
      <c r="AA59" s="6"/>
      <c r="AB59" s="6"/>
      <c r="AC59" s="6"/>
    </row>
    <row r="60" spans="1:29" x14ac:dyDescent="0.25">
      <c r="A60" s="1" t="s">
        <v>590</v>
      </c>
      <c r="B60" s="1" t="s">
        <v>591</v>
      </c>
      <c r="C60" s="1" t="s">
        <v>592</v>
      </c>
      <c r="D60" s="1" t="s">
        <v>927</v>
      </c>
      <c r="E60" s="1" t="s">
        <v>1997</v>
      </c>
      <c r="F60" s="1">
        <v>978</v>
      </c>
      <c r="G60" s="1" t="s">
        <v>1998</v>
      </c>
      <c r="H60" s="6"/>
      <c r="I60" s="15" t="s">
        <v>1054</v>
      </c>
      <c r="J60" s="15">
        <v>292</v>
      </c>
      <c r="K60" s="16" t="s">
        <v>1055</v>
      </c>
      <c r="L60" s="6"/>
      <c r="M60" s="6"/>
      <c r="N60" s="11" t="s">
        <v>1283</v>
      </c>
      <c r="O60" s="12" t="s">
        <v>2494</v>
      </c>
      <c r="P60" s="12" t="s">
        <v>2495</v>
      </c>
      <c r="Q60" s="6"/>
      <c r="R60" s="6"/>
      <c r="S60" s="6"/>
      <c r="T60" s="6"/>
      <c r="U60" s="6"/>
      <c r="V60" s="6"/>
      <c r="W60" s="6"/>
      <c r="X60" s="6"/>
      <c r="Y60" s="6"/>
      <c r="Z60" s="6"/>
      <c r="AA60" s="6"/>
      <c r="AB60" s="6"/>
      <c r="AC60" s="6"/>
    </row>
    <row r="61" spans="1:29" ht="28.5" x14ac:dyDescent="0.25">
      <c r="A61" s="1" t="s">
        <v>194</v>
      </c>
      <c r="B61" s="1" t="s">
        <v>195</v>
      </c>
      <c r="C61" s="1" t="s">
        <v>196</v>
      </c>
      <c r="D61" s="1" t="s">
        <v>790</v>
      </c>
      <c r="E61" s="1" t="s">
        <v>1721</v>
      </c>
      <c r="F61" s="1">
        <v>978</v>
      </c>
      <c r="G61" s="1" t="s">
        <v>1722</v>
      </c>
      <c r="H61" s="6"/>
      <c r="I61" s="15" t="s">
        <v>1056</v>
      </c>
      <c r="J61" s="15">
        <v>270</v>
      </c>
      <c r="K61" s="16" t="s">
        <v>1057</v>
      </c>
      <c r="L61" s="6"/>
      <c r="M61" s="6"/>
      <c r="N61" s="11" t="s">
        <v>1326</v>
      </c>
      <c r="O61" s="12" t="s">
        <v>2496</v>
      </c>
      <c r="P61" s="12" t="s">
        <v>2497</v>
      </c>
      <c r="Q61" s="6"/>
      <c r="R61" s="6"/>
      <c r="S61" s="6"/>
      <c r="T61" s="6"/>
      <c r="U61" s="6"/>
      <c r="V61" s="6"/>
      <c r="W61" s="6"/>
      <c r="X61" s="6"/>
      <c r="Y61" s="6"/>
      <c r="Z61" s="6"/>
      <c r="AA61" s="6"/>
      <c r="AB61" s="6"/>
      <c r="AC61" s="6"/>
    </row>
    <row r="62" spans="1:29" ht="28.5" x14ac:dyDescent="0.25">
      <c r="A62" s="1" t="s">
        <v>719</v>
      </c>
      <c r="B62" s="1" t="s">
        <v>605</v>
      </c>
      <c r="C62" s="1" t="s">
        <v>606</v>
      </c>
      <c r="D62" s="1" t="s">
        <v>932</v>
      </c>
      <c r="E62" s="1" t="s">
        <v>1144</v>
      </c>
      <c r="F62" s="1">
        <v>748</v>
      </c>
      <c r="G62" s="1" t="s">
        <v>1254</v>
      </c>
      <c r="I62" s="2" t="s">
        <v>1058</v>
      </c>
      <c r="J62" s="2">
        <v>324</v>
      </c>
      <c r="K62" s="3" t="s">
        <v>1059</v>
      </c>
      <c r="N62" s="11" t="s">
        <v>1279</v>
      </c>
      <c r="O62" s="12" t="s">
        <v>2498</v>
      </c>
      <c r="P62" s="12" t="s">
        <v>2499</v>
      </c>
      <c r="Q62" s="6"/>
      <c r="R62" s="6"/>
      <c r="S62" s="6"/>
    </row>
    <row r="63" spans="1:29" ht="28.5" x14ac:dyDescent="0.25">
      <c r="A63" s="6" t="s">
        <v>666</v>
      </c>
      <c r="B63" s="6" t="s">
        <v>667</v>
      </c>
      <c r="C63" s="6" t="s">
        <v>668</v>
      </c>
      <c r="D63" s="6" t="s">
        <v>954</v>
      </c>
      <c r="E63" s="6" t="s">
        <v>1481</v>
      </c>
      <c r="F63" s="6">
        <v>840</v>
      </c>
      <c r="G63" s="6" t="s">
        <v>1161</v>
      </c>
      <c r="I63" s="2" t="s">
        <v>1060</v>
      </c>
      <c r="J63" s="2">
        <v>320</v>
      </c>
      <c r="K63" s="3" t="s">
        <v>1061</v>
      </c>
      <c r="N63" s="11" t="s">
        <v>1281</v>
      </c>
      <c r="O63" s="12" t="s">
        <v>2500</v>
      </c>
      <c r="P63" s="12" t="s">
        <v>2501</v>
      </c>
      <c r="Q63" s="6"/>
      <c r="R63" s="6"/>
      <c r="S63" s="6"/>
    </row>
    <row r="64" spans="1:29" ht="28.5" x14ac:dyDescent="0.25">
      <c r="A64" s="1" t="s">
        <v>197</v>
      </c>
      <c r="B64" s="1" t="s">
        <v>198</v>
      </c>
      <c r="C64" s="1" t="s">
        <v>199</v>
      </c>
      <c r="D64" s="1" t="s">
        <v>791</v>
      </c>
      <c r="E64" s="1" t="s">
        <v>1723</v>
      </c>
      <c r="F64" s="1">
        <v>230</v>
      </c>
      <c r="G64" s="1" t="s">
        <v>1724</v>
      </c>
      <c r="I64" s="2" t="s">
        <v>1062</v>
      </c>
      <c r="J64" s="2">
        <v>328</v>
      </c>
      <c r="K64" s="3" t="s">
        <v>1189</v>
      </c>
      <c r="N64" s="11" t="s">
        <v>1304</v>
      </c>
      <c r="O64" s="12" t="s">
        <v>2502</v>
      </c>
      <c r="P64" s="12" t="s">
        <v>2503</v>
      </c>
      <c r="Q64" s="6"/>
      <c r="R64" s="6"/>
      <c r="S64" s="6"/>
    </row>
    <row r="65" spans="1:19" ht="42.75" x14ac:dyDescent="0.25">
      <c r="A65" s="1" t="s">
        <v>518</v>
      </c>
      <c r="B65" s="1" t="s">
        <v>519</v>
      </c>
      <c r="C65" s="1" t="s">
        <v>520</v>
      </c>
      <c r="D65" s="1" t="s">
        <v>902</v>
      </c>
      <c r="E65" s="1" t="s">
        <v>1950</v>
      </c>
      <c r="F65" s="1">
        <v>643</v>
      </c>
      <c r="G65" s="1" t="s">
        <v>1951</v>
      </c>
      <c r="I65" s="2" t="s">
        <v>1063</v>
      </c>
      <c r="J65" s="2">
        <v>344</v>
      </c>
      <c r="K65" s="3" t="s">
        <v>1784</v>
      </c>
      <c r="N65" s="11" t="s">
        <v>1308</v>
      </c>
      <c r="O65" s="12" t="s">
        <v>2504</v>
      </c>
      <c r="P65" s="12" t="s">
        <v>2505</v>
      </c>
      <c r="Q65" s="6"/>
      <c r="R65" s="6"/>
      <c r="S65" s="6"/>
    </row>
    <row r="66" spans="1:19" ht="28.5" x14ac:dyDescent="0.25">
      <c r="A66" s="1" t="s">
        <v>204</v>
      </c>
      <c r="B66" s="1" t="s">
        <v>205</v>
      </c>
      <c r="C66" s="1" t="s">
        <v>206</v>
      </c>
      <c r="D66" s="1" t="s">
        <v>794</v>
      </c>
      <c r="E66" s="1" t="s">
        <v>1729</v>
      </c>
      <c r="F66" s="1">
        <v>242</v>
      </c>
      <c r="G66" s="1" t="s">
        <v>1730</v>
      </c>
      <c r="I66" s="2" t="s">
        <v>1064</v>
      </c>
      <c r="J66" s="2">
        <v>340</v>
      </c>
      <c r="K66" s="3" t="s">
        <v>1190</v>
      </c>
      <c r="N66" s="11" t="s">
        <v>1289</v>
      </c>
      <c r="O66" s="12" t="s">
        <v>2506</v>
      </c>
      <c r="P66" s="12" t="s">
        <v>2507</v>
      </c>
      <c r="Q66" s="6"/>
      <c r="R66" s="6"/>
      <c r="S66" s="6"/>
    </row>
    <row r="67" spans="1:19" x14ac:dyDescent="0.25">
      <c r="A67" s="1" t="s">
        <v>207</v>
      </c>
      <c r="B67" s="1" t="s">
        <v>208</v>
      </c>
      <c r="C67" s="1" t="s">
        <v>209</v>
      </c>
      <c r="D67" s="1" t="s">
        <v>795</v>
      </c>
      <c r="E67" s="1" t="s">
        <v>1731</v>
      </c>
      <c r="F67" s="1">
        <v>978</v>
      </c>
      <c r="G67" s="1" t="s">
        <v>1732</v>
      </c>
      <c r="I67" s="2" t="s">
        <v>1719</v>
      </c>
      <c r="J67" s="2">
        <v>191</v>
      </c>
      <c r="K67" s="3" t="s">
        <v>1720</v>
      </c>
      <c r="N67" s="11" t="s">
        <v>1322</v>
      </c>
      <c r="O67" s="12" t="s">
        <v>2508</v>
      </c>
      <c r="P67" s="12" t="s">
        <v>2509</v>
      </c>
      <c r="Q67" s="6"/>
      <c r="R67" s="6"/>
      <c r="S67" s="6"/>
    </row>
    <row r="68" spans="1:19" x14ac:dyDescent="0.25">
      <c r="A68" s="1" t="s">
        <v>210</v>
      </c>
      <c r="B68" s="1" t="s">
        <v>211</v>
      </c>
      <c r="C68" s="1" t="s">
        <v>212</v>
      </c>
      <c r="D68" s="1" t="s">
        <v>796</v>
      </c>
      <c r="E68" s="1" t="s">
        <v>1733</v>
      </c>
      <c r="F68" s="1">
        <v>978</v>
      </c>
      <c r="G68" s="1" t="s">
        <v>1734</v>
      </c>
      <c r="I68" s="2" t="s">
        <v>1066</v>
      </c>
      <c r="J68" s="2">
        <v>332</v>
      </c>
      <c r="K68" s="3" t="s">
        <v>1191</v>
      </c>
      <c r="N68" s="11" t="s">
        <v>1332</v>
      </c>
      <c r="O68" s="12" t="s">
        <v>2510</v>
      </c>
      <c r="P68" s="12" t="s">
        <v>2511</v>
      </c>
      <c r="Q68" s="6"/>
      <c r="R68" s="6"/>
      <c r="S68" s="6"/>
    </row>
    <row r="69" spans="1:19" ht="28.5" x14ac:dyDescent="0.25">
      <c r="A69" s="1" t="s">
        <v>222</v>
      </c>
      <c r="B69" s="1" t="s">
        <v>223</v>
      </c>
      <c r="C69" s="1" t="s">
        <v>224</v>
      </c>
      <c r="D69" s="1" t="s">
        <v>800</v>
      </c>
      <c r="E69" s="1" t="s">
        <v>1741</v>
      </c>
      <c r="F69" s="1">
        <v>950</v>
      </c>
      <c r="G69" s="1" t="s">
        <v>1742</v>
      </c>
      <c r="I69" s="2" t="s">
        <v>1067</v>
      </c>
      <c r="J69" s="2">
        <v>348</v>
      </c>
      <c r="K69" s="3" t="s">
        <v>1192</v>
      </c>
      <c r="N69" s="11" t="s">
        <v>1337</v>
      </c>
      <c r="O69" s="12" t="s">
        <v>2512</v>
      </c>
      <c r="P69" s="12" t="s">
        <v>2513</v>
      </c>
      <c r="Q69" s="6"/>
      <c r="R69" s="6"/>
      <c r="S69" s="6"/>
    </row>
    <row r="70" spans="1:19" x14ac:dyDescent="0.25">
      <c r="A70" s="1" t="s">
        <v>225</v>
      </c>
      <c r="B70" s="1" t="s">
        <v>226</v>
      </c>
      <c r="C70" s="1" t="s">
        <v>227</v>
      </c>
      <c r="D70" s="1" t="s">
        <v>801</v>
      </c>
      <c r="E70" s="1" t="s">
        <v>1743</v>
      </c>
      <c r="F70" s="1">
        <v>270</v>
      </c>
      <c r="G70" s="1" t="s">
        <v>1744</v>
      </c>
      <c r="I70" s="2" t="s">
        <v>1068</v>
      </c>
      <c r="J70" s="2">
        <v>360</v>
      </c>
      <c r="K70" s="3" t="s">
        <v>1193</v>
      </c>
      <c r="N70" s="11" t="s">
        <v>1319</v>
      </c>
      <c r="O70" s="12" t="s">
        <v>2514</v>
      </c>
      <c r="P70" s="12" t="s">
        <v>2515</v>
      </c>
      <c r="Q70" s="6"/>
      <c r="R70" s="6"/>
      <c r="S70" s="6"/>
    </row>
    <row r="71" spans="1:19" ht="28.5" x14ac:dyDescent="0.25">
      <c r="A71" s="1" t="s">
        <v>228</v>
      </c>
      <c r="B71" s="1" t="s">
        <v>229</v>
      </c>
      <c r="C71" s="1" t="s">
        <v>230</v>
      </c>
      <c r="D71" s="1" t="s">
        <v>802</v>
      </c>
      <c r="E71" s="1" t="s">
        <v>1745</v>
      </c>
      <c r="F71" s="1">
        <v>981</v>
      </c>
      <c r="G71" s="1" t="s">
        <v>1746</v>
      </c>
      <c r="I71" s="2" t="s">
        <v>1069</v>
      </c>
      <c r="J71" s="2">
        <v>376</v>
      </c>
      <c r="K71" s="3" t="s">
        <v>1194</v>
      </c>
      <c r="N71" s="11" t="s">
        <v>1320</v>
      </c>
      <c r="O71" s="12" t="s">
        <v>2516</v>
      </c>
      <c r="P71" s="12" t="s">
        <v>2517</v>
      </c>
      <c r="Q71" s="6"/>
      <c r="R71" s="6"/>
      <c r="S71" s="6"/>
    </row>
    <row r="72" spans="1:19" ht="28.5" x14ac:dyDescent="0.25">
      <c r="A72" s="6" t="s">
        <v>584</v>
      </c>
      <c r="B72" s="1" t="s">
        <v>585</v>
      </c>
      <c r="C72" s="1" t="s">
        <v>586</v>
      </c>
      <c r="D72" s="1" t="s">
        <v>925</v>
      </c>
      <c r="I72" s="2" t="s">
        <v>1195</v>
      </c>
      <c r="J72" s="2">
        <v>0</v>
      </c>
      <c r="K72" s="3" t="s">
        <v>1196</v>
      </c>
      <c r="N72" s="11" t="s">
        <v>1316</v>
      </c>
      <c r="O72" s="12" t="s">
        <v>2518</v>
      </c>
      <c r="P72" s="12" t="s">
        <v>2519</v>
      </c>
      <c r="Q72" s="6"/>
      <c r="R72" s="6"/>
      <c r="S72" s="6"/>
    </row>
    <row r="73" spans="1:19" x14ac:dyDescent="0.25">
      <c r="A73" s="1" t="s">
        <v>234</v>
      </c>
      <c r="B73" s="1" t="s">
        <v>235</v>
      </c>
      <c r="C73" s="1" t="s">
        <v>236</v>
      </c>
      <c r="D73" s="1" t="s">
        <v>804</v>
      </c>
      <c r="E73" s="1" t="s">
        <v>1749</v>
      </c>
      <c r="F73" s="1">
        <v>936</v>
      </c>
      <c r="G73" s="1" t="s">
        <v>1750</v>
      </c>
      <c r="I73" s="2" t="s">
        <v>1070</v>
      </c>
      <c r="J73" s="2">
        <v>356</v>
      </c>
      <c r="K73" s="3" t="s">
        <v>1197</v>
      </c>
      <c r="N73" s="6"/>
      <c r="O73" s="6"/>
      <c r="P73" s="6"/>
      <c r="Q73" s="6"/>
      <c r="R73" s="6"/>
      <c r="S73" s="6"/>
    </row>
    <row r="74" spans="1:19" x14ac:dyDescent="0.25">
      <c r="A74" s="1" t="s">
        <v>237</v>
      </c>
      <c r="B74" s="1" t="s">
        <v>238</v>
      </c>
      <c r="C74" s="1" t="s">
        <v>239</v>
      </c>
      <c r="D74" s="1" t="s">
        <v>805</v>
      </c>
      <c r="E74" s="1" t="s">
        <v>1753</v>
      </c>
      <c r="F74" s="1">
        <v>292</v>
      </c>
      <c r="G74" s="1" t="s">
        <v>1754</v>
      </c>
      <c r="I74" s="2" t="s">
        <v>1071</v>
      </c>
      <c r="J74" s="2">
        <v>368</v>
      </c>
      <c r="K74" s="3" t="s">
        <v>1072</v>
      </c>
      <c r="N74" s="6"/>
      <c r="O74" s="6"/>
      <c r="P74" s="6"/>
      <c r="Q74" s="6"/>
      <c r="R74" s="6"/>
      <c r="S74" s="6"/>
    </row>
    <row r="75" spans="1:19" x14ac:dyDescent="0.25">
      <c r="A75" s="1" t="s">
        <v>240</v>
      </c>
      <c r="B75" s="1" t="s">
        <v>241</v>
      </c>
      <c r="C75" s="1" t="s">
        <v>242</v>
      </c>
      <c r="D75" s="1" t="s">
        <v>806</v>
      </c>
      <c r="E75" s="1" t="s">
        <v>1757</v>
      </c>
      <c r="F75" s="1">
        <v>978</v>
      </c>
      <c r="G75" s="1" t="s">
        <v>1758</v>
      </c>
      <c r="I75" s="2" t="s">
        <v>1073</v>
      </c>
      <c r="J75" s="2">
        <v>364</v>
      </c>
      <c r="K75" s="3" t="s">
        <v>1198</v>
      </c>
      <c r="N75" s="6"/>
      <c r="O75" s="6"/>
      <c r="P75" s="6"/>
      <c r="Q75" s="6"/>
      <c r="R75" s="6"/>
      <c r="S75" s="6"/>
    </row>
    <row r="76" spans="1:19" x14ac:dyDescent="0.25">
      <c r="A76" s="1" t="s">
        <v>246</v>
      </c>
      <c r="B76" s="1" t="s">
        <v>247</v>
      </c>
      <c r="C76" s="1" t="s">
        <v>248</v>
      </c>
      <c r="D76" s="1" t="s">
        <v>808</v>
      </c>
      <c r="E76" s="1" t="s">
        <v>1761</v>
      </c>
      <c r="F76" s="1">
        <v>951</v>
      </c>
      <c r="G76" s="1" t="s">
        <v>1762</v>
      </c>
      <c r="I76" s="2" t="s">
        <v>1074</v>
      </c>
      <c r="J76" s="2">
        <v>352</v>
      </c>
      <c r="K76" s="3" t="s">
        <v>1075</v>
      </c>
      <c r="N76" s="6"/>
      <c r="O76" s="6"/>
      <c r="P76" s="6"/>
      <c r="Q76" s="6"/>
      <c r="R76" s="6"/>
      <c r="S76" s="6"/>
    </row>
    <row r="77" spans="1:19" x14ac:dyDescent="0.25">
      <c r="A77" s="1" t="s">
        <v>243</v>
      </c>
      <c r="B77" s="1" t="s">
        <v>244</v>
      </c>
      <c r="C77" s="1" t="s">
        <v>245</v>
      </c>
      <c r="D77" s="1" t="s">
        <v>807</v>
      </c>
      <c r="E77" s="1" t="s">
        <v>1759</v>
      </c>
      <c r="F77" s="1">
        <v>208</v>
      </c>
      <c r="G77" s="1" t="s">
        <v>1760</v>
      </c>
      <c r="I77" s="2" t="s">
        <v>1199</v>
      </c>
      <c r="J77" s="2">
        <v>0</v>
      </c>
      <c r="K77" s="3" t="s">
        <v>1200</v>
      </c>
    </row>
    <row r="78" spans="1:19" x14ac:dyDescent="0.25">
      <c r="A78" s="1" t="s">
        <v>249</v>
      </c>
      <c r="B78" s="1" t="s">
        <v>250</v>
      </c>
      <c r="C78" s="1" t="s">
        <v>251</v>
      </c>
      <c r="D78" s="1" t="s">
        <v>809</v>
      </c>
      <c r="E78" s="1" t="s">
        <v>1763</v>
      </c>
      <c r="F78" s="1">
        <v>978</v>
      </c>
      <c r="G78" s="1" t="s">
        <v>1764</v>
      </c>
      <c r="I78" s="2" t="s">
        <v>1076</v>
      </c>
      <c r="J78" s="2">
        <v>388</v>
      </c>
      <c r="K78" s="3" t="s">
        <v>1201</v>
      </c>
    </row>
    <row r="79" spans="1:19" x14ac:dyDescent="0.25">
      <c r="A79" s="1" t="s">
        <v>252</v>
      </c>
      <c r="B79" s="1" t="s">
        <v>253</v>
      </c>
      <c r="C79" s="1" t="s">
        <v>254</v>
      </c>
      <c r="D79" s="1" t="s">
        <v>810</v>
      </c>
      <c r="E79" s="1" t="s">
        <v>1767</v>
      </c>
      <c r="F79" s="1">
        <v>840</v>
      </c>
      <c r="G79" s="1" t="s">
        <v>1768</v>
      </c>
      <c r="I79" s="2" t="s">
        <v>1077</v>
      </c>
      <c r="J79" s="2">
        <v>400</v>
      </c>
      <c r="K79" s="3" t="s">
        <v>1202</v>
      </c>
    </row>
    <row r="80" spans="1:19" x14ac:dyDescent="0.25">
      <c r="A80" s="1" t="s">
        <v>255</v>
      </c>
      <c r="B80" s="1" t="s">
        <v>256</v>
      </c>
      <c r="C80" s="1" t="s">
        <v>257</v>
      </c>
      <c r="D80" s="1" t="s">
        <v>811</v>
      </c>
      <c r="E80" s="1" t="s">
        <v>1769</v>
      </c>
      <c r="F80" s="1">
        <v>320</v>
      </c>
      <c r="G80" s="1" t="s">
        <v>1770</v>
      </c>
      <c r="I80" s="2" t="s">
        <v>1078</v>
      </c>
      <c r="J80" s="2">
        <v>392</v>
      </c>
      <c r="K80" s="3" t="s">
        <v>1203</v>
      </c>
    </row>
    <row r="81" spans="1:11" x14ac:dyDescent="0.25">
      <c r="A81" s="1" t="s">
        <v>2089</v>
      </c>
      <c r="B81" s="1" t="s">
        <v>258</v>
      </c>
      <c r="C81" s="1" t="s">
        <v>259</v>
      </c>
      <c r="D81" s="1" t="s">
        <v>812</v>
      </c>
      <c r="E81" s="1" t="s">
        <v>1771</v>
      </c>
      <c r="F81" s="1">
        <v>0</v>
      </c>
      <c r="G81" s="1" t="s">
        <v>1772</v>
      </c>
      <c r="I81" s="2" t="s">
        <v>1079</v>
      </c>
      <c r="J81" s="2">
        <v>404</v>
      </c>
      <c r="K81" s="3" t="s">
        <v>1204</v>
      </c>
    </row>
    <row r="82" spans="1:11" x14ac:dyDescent="0.25">
      <c r="A82" s="1" t="s">
        <v>260</v>
      </c>
      <c r="B82" s="1" t="s">
        <v>261</v>
      </c>
      <c r="C82" s="1" t="s">
        <v>262</v>
      </c>
      <c r="D82" s="1" t="s">
        <v>813</v>
      </c>
      <c r="E82" s="1" t="s">
        <v>1773</v>
      </c>
      <c r="F82" s="1">
        <v>324</v>
      </c>
      <c r="G82" s="1" t="s">
        <v>1774</v>
      </c>
      <c r="I82" s="2" t="s">
        <v>1080</v>
      </c>
      <c r="J82" s="2">
        <v>417</v>
      </c>
      <c r="K82" s="3" t="s">
        <v>1205</v>
      </c>
    </row>
    <row r="83" spans="1:11" x14ac:dyDescent="0.25">
      <c r="A83" s="1" t="s">
        <v>188</v>
      </c>
      <c r="B83" s="1" t="s">
        <v>189</v>
      </c>
      <c r="C83" s="1" t="s">
        <v>190</v>
      </c>
      <c r="D83" s="1" t="s">
        <v>788</v>
      </c>
      <c r="E83" s="1" t="s">
        <v>1715</v>
      </c>
      <c r="F83" s="1">
        <v>950</v>
      </c>
      <c r="G83" s="1" t="s">
        <v>1716</v>
      </c>
      <c r="I83" s="2" t="s">
        <v>1751</v>
      </c>
      <c r="J83" s="2">
        <v>116</v>
      </c>
      <c r="K83" s="3" t="s">
        <v>1752</v>
      </c>
    </row>
    <row r="84" spans="1:11" x14ac:dyDescent="0.25">
      <c r="A84" s="1" t="s">
        <v>263</v>
      </c>
      <c r="B84" s="1" t="s">
        <v>264</v>
      </c>
      <c r="C84" s="1" t="s">
        <v>265</v>
      </c>
      <c r="D84" s="1" t="s">
        <v>814</v>
      </c>
      <c r="E84" s="1" t="s">
        <v>1775</v>
      </c>
      <c r="F84" s="1">
        <v>952</v>
      </c>
      <c r="G84" s="1" t="s">
        <v>1776</v>
      </c>
      <c r="I84" s="2" t="s">
        <v>1755</v>
      </c>
      <c r="J84" s="2">
        <v>174</v>
      </c>
      <c r="K84" s="3" t="s">
        <v>1756</v>
      </c>
    </row>
    <row r="85" spans="1:11" x14ac:dyDescent="0.25">
      <c r="A85" s="1" t="s">
        <v>266</v>
      </c>
      <c r="B85" s="1" t="s">
        <v>267</v>
      </c>
      <c r="C85" s="1" t="s">
        <v>268</v>
      </c>
      <c r="D85" s="1" t="s">
        <v>815</v>
      </c>
      <c r="E85" s="1" t="s">
        <v>1777</v>
      </c>
      <c r="F85" s="1">
        <v>328</v>
      </c>
      <c r="G85" s="1" t="s">
        <v>1778</v>
      </c>
      <c r="I85" s="2" t="s">
        <v>1083</v>
      </c>
      <c r="J85" s="2">
        <v>408</v>
      </c>
      <c r="K85" s="3" t="s">
        <v>1208</v>
      </c>
    </row>
    <row r="86" spans="1:11" x14ac:dyDescent="0.25">
      <c r="A86" s="1" t="s">
        <v>213</v>
      </c>
      <c r="B86" s="1" t="s">
        <v>214</v>
      </c>
      <c r="C86" s="1" t="s">
        <v>215</v>
      </c>
      <c r="D86" s="1" t="s">
        <v>797</v>
      </c>
      <c r="E86" s="1" t="s">
        <v>1735</v>
      </c>
      <c r="F86" s="1">
        <v>978</v>
      </c>
      <c r="G86" s="1" t="s">
        <v>1736</v>
      </c>
      <c r="I86" s="2" t="s">
        <v>1084</v>
      </c>
      <c r="J86" s="2">
        <v>410</v>
      </c>
      <c r="K86" s="3" t="s">
        <v>1209</v>
      </c>
    </row>
    <row r="87" spans="1:11" x14ac:dyDescent="0.25">
      <c r="A87" s="1" t="s">
        <v>269</v>
      </c>
      <c r="B87" s="1" t="s">
        <v>270</v>
      </c>
      <c r="C87" s="1" t="s">
        <v>271</v>
      </c>
      <c r="D87" s="1" t="s">
        <v>816</v>
      </c>
      <c r="E87" s="1" t="s">
        <v>1779</v>
      </c>
      <c r="F87" s="1">
        <v>332</v>
      </c>
      <c r="G87" s="1" t="s">
        <v>1780</v>
      </c>
      <c r="I87" s="2" t="s">
        <v>1085</v>
      </c>
      <c r="J87" s="2">
        <v>414</v>
      </c>
      <c r="K87" s="3" t="s">
        <v>2090</v>
      </c>
    </row>
    <row r="88" spans="1:11" x14ac:dyDescent="0.25">
      <c r="A88" s="1" t="s">
        <v>276</v>
      </c>
      <c r="B88" s="1" t="s">
        <v>277</v>
      </c>
      <c r="C88" s="1" t="s">
        <v>278</v>
      </c>
      <c r="D88" s="1" t="s">
        <v>819</v>
      </c>
      <c r="E88" s="1" t="s">
        <v>1781</v>
      </c>
      <c r="F88" s="1">
        <v>340</v>
      </c>
      <c r="G88" s="1" t="s">
        <v>1782</v>
      </c>
      <c r="I88" s="2" t="s">
        <v>1765</v>
      </c>
      <c r="J88" s="2">
        <v>136</v>
      </c>
      <c r="K88" s="3" t="s">
        <v>1766</v>
      </c>
    </row>
    <row r="89" spans="1:11" x14ac:dyDescent="0.25">
      <c r="A89" s="1" t="s">
        <v>703</v>
      </c>
      <c r="B89" s="1" t="s">
        <v>130</v>
      </c>
      <c r="C89" s="1" t="s">
        <v>131</v>
      </c>
      <c r="D89" s="1" t="s">
        <v>767</v>
      </c>
      <c r="E89" s="1" t="s">
        <v>1783</v>
      </c>
      <c r="F89" s="1">
        <v>344</v>
      </c>
      <c r="G89" s="1" t="s">
        <v>1784</v>
      </c>
      <c r="I89" s="2" t="s">
        <v>1087</v>
      </c>
      <c r="J89" s="2">
        <v>398</v>
      </c>
      <c r="K89" s="3" t="s">
        <v>1211</v>
      </c>
    </row>
    <row r="90" spans="1:11" x14ac:dyDescent="0.25">
      <c r="A90" s="1" t="s">
        <v>279</v>
      </c>
      <c r="B90" s="1" t="s">
        <v>280</v>
      </c>
      <c r="C90" s="1" t="s">
        <v>281</v>
      </c>
      <c r="D90" s="1" t="s">
        <v>820</v>
      </c>
      <c r="E90" s="1" t="s">
        <v>1785</v>
      </c>
      <c r="F90" s="1">
        <v>348</v>
      </c>
      <c r="G90" s="1" t="s">
        <v>1786</v>
      </c>
      <c r="I90" s="2" t="s">
        <v>1088</v>
      </c>
      <c r="J90" s="2">
        <v>418</v>
      </c>
      <c r="K90" s="3" t="s">
        <v>1212</v>
      </c>
    </row>
    <row r="91" spans="1:11" x14ac:dyDescent="0.25">
      <c r="A91" s="1" t="s">
        <v>299</v>
      </c>
      <c r="B91" s="1" t="s">
        <v>300</v>
      </c>
      <c r="C91" s="1" t="s">
        <v>301</v>
      </c>
      <c r="D91" s="1" t="s">
        <v>827</v>
      </c>
      <c r="E91" s="1" t="s">
        <v>1799</v>
      </c>
      <c r="F91" s="1">
        <v>0</v>
      </c>
      <c r="G91" s="1" t="s">
        <v>1800</v>
      </c>
      <c r="I91" s="2" t="s">
        <v>1089</v>
      </c>
      <c r="J91" s="2">
        <v>422</v>
      </c>
      <c r="K91" s="3" t="s">
        <v>1213</v>
      </c>
    </row>
    <row r="92" spans="1:11" x14ac:dyDescent="0.25">
      <c r="A92" s="6" t="s">
        <v>134</v>
      </c>
      <c r="B92" s="6" t="s">
        <v>135</v>
      </c>
      <c r="C92" s="6" t="s">
        <v>136</v>
      </c>
      <c r="D92" s="6" t="s">
        <v>769</v>
      </c>
      <c r="E92" s="6" t="s">
        <v>1679</v>
      </c>
      <c r="F92" s="6">
        <v>36</v>
      </c>
      <c r="G92" s="6" t="s">
        <v>1680</v>
      </c>
      <c r="I92" s="2" t="s">
        <v>1090</v>
      </c>
      <c r="J92" s="2">
        <v>144</v>
      </c>
      <c r="K92" s="3" t="s">
        <v>1214</v>
      </c>
    </row>
    <row r="93" spans="1:11" x14ac:dyDescent="0.25">
      <c r="A93" s="1" t="s">
        <v>2081</v>
      </c>
      <c r="B93" s="1" t="s">
        <v>202</v>
      </c>
      <c r="C93" s="1" t="s">
        <v>203</v>
      </c>
      <c r="D93" s="1" t="s">
        <v>793</v>
      </c>
      <c r="E93" s="1" t="s">
        <v>1727</v>
      </c>
      <c r="F93" s="1">
        <v>208</v>
      </c>
      <c r="G93" s="1" t="s">
        <v>1728</v>
      </c>
      <c r="I93" s="2" t="s">
        <v>1091</v>
      </c>
      <c r="J93" s="2">
        <v>430</v>
      </c>
      <c r="K93" s="3" t="s">
        <v>1215</v>
      </c>
    </row>
    <row r="94" spans="1:11" x14ac:dyDescent="0.25">
      <c r="A94" s="1" t="s">
        <v>272</v>
      </c>
      <c r="B94" s="1" t="s">
        <v>273</v>
      </c>
      <c r="C94" s="1" t="s">
        <v>274</v>
      </c>
      <c r="D94" s="1" t="s">
        <v>817</v>
      </c>
      <c r="I94" s="2" t="s">
        <v>1092</v>
      </c>
      <c r="J94" s="2">
        <v>426</v>
      </c>
      <c r="K94" s="3" t="s">
        <v>1093</v>
      </c>
    </row>
    <row r="95" spans="1:11" x14ac:dyDescent="0.25">
      <c r="A95" s="6" t="s">
        <v>137</v>
      </c>
      <c r="B95" s="6" t="s">
        <v>138</v>
      </c>
      <c r="C95" s="6" t="s">
        <v>139</v>
      </c>
      <c r="D95" s="6" t="s">
        <v>770</v>
      </c>
      <c r="E95" s="6" t="s">
        <v>1681</v>
      </c>
      <c r="F95" s="6">
        <v>36</v>
      </c>
      <c r="G95" s="6" t="s">
        <v>1682</v>
      </c>
      <c r="I95" s="2" t="s">
        <v>1094</v>
      </c>
      <c r="J95" s="2">
        <v>434</v>
      </c>
      <c r="K95" s="3" t="s">
        <v>1216</v>
      </c>
    </row>
    <row r="96" spans="1:11" x14ac:dyDescent="0.25">
      <c r="A96" s="1" t="s">
        <v>465</v>
      </c>
      <c r="B96" s="1" t="s">
        <v>466</v>
      </c>
      <c r="C96" s="1" t="s">
        <v>467</v>
      </c>
      <c r="D96" s="1" t="s">
        <v>884</v>
      </c>
      <c r="E96" s="1" t="s">
        <v>1916</v>
      </c>
      <c r="F96" s="1">
        <v>840</v>
      </c>
      <c r="G96" s="1" t="s">
        <v>1917</v>
      </c>
      <c r="I96" s="2" t="s">
        <v>1095</v>
      </c>
      <c r="J96" s="2">
        <v>504</v>
      </c>
      <c r="K96" s="3" t="s">
        <v>1217</v>
      </c>
    </row>
    <row r="97" spans="1:11" x14ac:dyDescent="0.25">
      <c r="A97" s="1" t="s">
        <v>386</v>
      </c>
      <c r="B97" s="1" t="s">
        <v>387</v>
      </c>
      <c r="C97" s="1" t="s">
        <v>388</v>
      </c>
      <c r="D97" s="1" t="s">
        <v>857</v>
      </c>
      <c r="E97" s="1" t="s">
        <v>1861</v>
      </c>
      <c r="F97" s="1">
        <v>840</v>
      </c>
      <c r="G97" s="1" t="s">
        <v>1862</v>
      </c>
      <c r="I97" s="2" t="s">
        <v>1096</v>
      </c>
      <c r="J97" s="2">
        <v>498</v>
      </c>
      <c r="K97" s="3" t="s">
        <v>1218</v>
      </c>
    </row>
    <row r="98" spans="1:11" x14ac:dyDescent="0.25">
      <c r="A98" s="1" t="s">
        <v>462</v>
      </c>
      <c r="B98" s="1" t="s">
        <v>463</v>
      </c>
      <c r="C98" s="1" t="s">
        <v>464</v>
      </c>
      <c r="D98" s="1" t="s">
        <v>883</v>
      </c>
      <c r="I98" s="2" t="s">
        <v>1097</v>
      </c>
      <c r="J98" s="2">
        <v>969</v>
      </c>
      <c r="K98" s="3" t="s">
        <v>1219</v>
      </c>
    </row>
    <row r="99" spans="1:11" x14ac:dyDescent="0.25">
      <c r="A99" s="6" t="s">
        <v>115</v>
      </c>
      <c r="B99" s="6" t="s">
        <v>116</v>
      </c>
      <c r="C99" s="6" t="s">
        <v>117</v>
      </c>
      <c r="D99" s="6" t="s">
        <v>762</v>
      </c>
      <c r="E99" s="6" t="s">
        <v>1086</v>
      </c>
      <c r="F99" s="6">
        <v>136</v>
      </c>
      <c r="G99" s="6" t="s">
        <v>1210</v>
      </c>
      <c r="I99" s="2" t="s">
        <v>367</v>
      </c>
      <c r="J99" s="2">
        <v>807</v>
      </c>
      <c r="K99" s="3" t="s">
        <v>1098</v>
      </c>
    </row>
    <row r="100" spans="1:11" x14ac:dyDescent="0.25">
      <c r="A100" s="1" t="s">
        <v>575</v>
      </c>
      <c r="B100" s="1" t="s">
        <v>576</v>
      </c>
      <c r="C100" s="1" t="s">
        <v>577</v>
      </c>
      <c r="D100" s="1" t="s">
        <v>922</v>
      </c>
      <c r="E100" s="1" t="s">
        <v>1989</v>
      </c>
      <c r="F100" s="1">
        <v>90</v>
      </c>
      <c r="G100" s="1" t="s">
        <v>1990</v>
      </c>
      <c r="I100" s="2" t="s">
        <v>1099</v>
      </c>
      <c r="J100" s="2">
        <v>104</v>
      </c>
      <c r="K100" s="3" t="s">
        <v>1220</v>
      </c>
    </row>
    <row r="101" spans="1:11" x14ac:dyDescent="0.25">
      <c r="A101" s="1" t="s">
        <v>602</v>
      </c>
      <c r="B101" s="1" t="s">
        <v>603</v>
      </c>
      <c r="C101" s="1" t="s">
        <v>604</v>
      </c>
      <c r="D101" s="1" t="s">
        <v>931</v>
      </c>
      <c r="I101" s="2" t="s">
        <v>1100</v>
      </c>
      <c r="J101" s="2">
        <v>496</v>
      </c>
      <c r="K101" s="3" t="s">
        <v>1221</v>
      </c>
    </row>
    <row r="102" spans="1:11" x14ac:dyDescent="0.25">
      <c r="A102" s="1" t="s">
        <v>648</v>
      </c>
      <c r="B102" s="1" t="s">
        <v>649</v>
      </c>
      <c r="C102" s="1" t="s">
        <v>650</v>
      </c>
      <c r="D102" s="1" t="s">
        <v>948</v>
      </c>
      <c r="E102" s="1" t="s">
        <v>2033</v>
      </c>
      <c r="F102" s="1">
        <v>840</v>
      </c>
      <c r="G102" s="1" t="s">
        <v>2034</v>
      </c>
      <c r="I102" s="2" t="s">
        <v>1101</v>
      </c>
      <c r="J102" s="2">
        <v>446</v>
      </c>
      <c r="K102" s="3" t="s">
        <v>1272</v>
      </c>
    </row>
    <row r="103" spans="1:11" x14ac:dyDescent="0.25">
      <c r="A103" s="6" t="s">
        <v>86</v>
      </c>
      <c r="B103" s="6" t="s">
        <v>87</v>
      </c>
      <c r="C103" s="6" t="s">
        <v>88</v>
      </c>
      <c r="D103" s="6" t="s">
        <v>752</v>
      </c>
      <c r="E103" s="6" t="s">
        <v>1654</v>
      </c>
      <c r="F103" s="6">
        <v>840</v>
      </c>
      <c r="G103" s="6" t="s">
        <v>1655</v>
      </c>
      <c r="I103" s="2" t="s">
        <v>1222</v>
      </c>
      <c r="J103" s="2">
        <v>478</v>
      </c>
      <c r="K103" s="3" t="s">
        <v>1223</v>
      </c>
    </row>
    <row r="104" spans="1:11" x14ac:dyDescent="0.25">
      <c r="A104" s="1" t="s">
        <v>683</v>
      </c>
      <c r="B104" s="1" t="s">
        <v>684</v>
      </c>
      <c r="C104" s="1" t="s">
        <v>685</v>
      </c>
      <c r="D104" s="1" t="s">
        <v>960</v>
      </c>
      <c r="E104" s="1" t="s">
        <v>2057</v>
      </c>
      <c r="F104" s="1">
        <v>840</v>
      </c>
      <c r="G104" s="1" t="s">
        <v>2058</v>
      </c>
      <c r="I104" s="2" t="s">
        <v>1102</v>
      </c>
      <c r="J104" s="2">
        <v>480</v>
      </c>
      <c r="K104" s="3" t="s">
        <v>1224</v>
      </c>
    </row>
    <row r="105" spans="1:11" x14ac:dyDescent="0.25">
      <c r="A105" s="1" t="s">
        <v>686</v>
      </c>
      <c r="B105" s="1" t="s">
        <v>687</v>
      </c>
      <c r="C105" s="1" t="s">
        <v>688</v>
      </c>
      <c r="D105" s="1" t="s">
        <v>961</v>
      </c>
      <c r="I105" s="2" t="s">
        <v>1103</v>
      </c>
      <c r="J105" s="2">
        <v>462</v>
      </c>
      <c r="K105" s="3" t="s">
        <v>1225</v>
      </c>
    </row>
    <row r="106" spans="1:11" x14ac:dyDescent="0.25">
      <c r="A106" s="6" t="s">
        <v>2084</v>
      </c>
      <c r="B106" s="6" t="s">
        <v>3</v>
      </c>
      <c r="C106" s="6" t="s">
        <v>4</v>
      </c>
      <c r="D106" s="6" t="s">
        <v>724</v>
      </c>
      <c r="E106" s="6" t="s">
        <v>1043</v>
      </c>
      <c r="F106" s="6">
        <v>978</v>
      </c>
      <c r="G106" s="6" t="s">
        <v>1044</v>
      </c>
      <c r="I106" s="2" t="s">
        <v>1104</v>
      </c>
      <c r="J106" s="2">
        <v>454</v>
      </c>
      <c r="K106" s="3" t="s">
        <v>1105</v>
      </c>
    </row>
    <row r="107" spans="1:11" x14ac:dyDescent="0.25">
      <c r="A107" s="1" t="s">
        <v>285</v>
      </c>
      <c r="B107" s="1" t="s">
        <v>286</v>
      </c>
      <c r="C107" s="1" t="s">
        <v>287</v>
      </c>
      <c r="D107" s="1" t="s">
        <v>822</v>
      </c>
      <c r="E107" s="1" t="s">
        <v>1789</v>
      </c>
      <c r="F107" s="1">
        <v>356</v>
      </c>
      <c r="G107" s="1" t="s">
        <v>1790</v>
      </c>
      <c r="I107" s="2" t="s">
        <v>1106</v>
      </c>
      <c r="J107" s="2">
        <v>484</v>
      </c>
      <c r="K107" s="3" t="s">
        <v>1226</v>
      </c>
    </row>
    <row r="108" spans="1:11" x14ac:dyDescent="0.25">
      <c r="A108" s="1" t="s">
        <v>288</v>
      </c>
      <c r="B108" s="1" t="s">
        <v>289</v>
      </c>
      <c r="C108" s="1" t="s">
        <v>290</v>
      </c>
      <c r="D108" s="1" t="s">
        <v>823</v>
      </c>
      <c r="E108" s="1" t="s">
        <v>1791</v>
      </c>
      <c r="F108" s="1">
        <v>360</v>
      </c>
      <c r="G108" s="1" t="s">
        <v>1792</v>
      </c>
      <c r="I108" s="2" t="s">
        <v>1107</v>
      </c>
      <c r="J108" s="2">
        <v>458</v>
      </c>
      <c r="K108" s="3" t="s">
        <v>1227</v>
      </c>
    </row>
    <row r="109" spans="1:11" x14ac:dyDescent="0.25">
      <c r="A109" s="1" t="s">
        <v>293</v>
      </c>
      <c r="B109" s="1" t="s">
        <v>294</v>
      </c>
      <c r="C109" s="1" t="s">
        <v>295</v>
      </c>
      <c r="D109" s="1" t="s">
        <v>825</v>
      </c>
      <c r="E109" s="1" t="s">
        <v>1795</v>
      </c>
      <c r="F109" s="1">
        <v>368</v>
      </c>
      <c r="G109" s="1" t="s">
        <v>1796</v>
      </c>
      <c r="I109" s="2" t="s">
        <v>1108</v>
      </c>
      <c r="J109" s="2">
        <v>943</v>
      </c>
      <c r="K109" s="3" t="s">
        <v>1228</v>
      </c>
    </row>
    <row r="110" spans="1:11" x14ac:dyDescent="0.25">
      <c r="A110" s="1" t="s">
        <v>712</v>
      </c>
      <c r="B110" s="1" t="s">
        <v>291</v>
      </c>
      <c r="C110" s="1" t="s">
        <v>292</v>
      </c>
      <c r="D110" s="1" t="s">
        <v>824</v>
      </c>
      <c r="E110" s="1" t="s">
        <v>1793</v>
      </c>
      <c r="F110" s="1">
        <v>364</v>
      </c>
      <c r="G110" s="1" t="s">
        <v>1794</v>
      </c>
      <c r="I110" s="2" t="s">
        <v>1109</v>
      </c>
      <c r="J110" s="2">
        <v>516</v>
      </c>
      <c r="K110" s="3" t="s">
        <v>1229</v>
      </c>
    </row>
    <row r="111" spans="1:11" x14ac:dyDescent="0.25">
      <c r="A111" s="1" t="s">
        <v>296</v>
      </c>
      <c r="B111" s="1" t="s">
        <v>297</v>
      </c>
      <c r="C111" s="1" t="s">
        <v>298</v>
      </c>
      <c r="D111" s="1" t="s">
        <v>826</v>
      </c>
      <c r="E111" s="1" t="s">
        <v>1797</v>
      </c>
      <c r="F111" s="1">
        <v>978</v>
      </c>
      <c r="G111" s="1" t="s">
        <v>1798</v>
      </c>
      <c r="I111" s="2" t="s">
        <v>1110</v>
      </c>
      <c r="J111" s="2">
        <v>566</v>
      </c>
      <c r="K111" s="3" t="s">
        <v>1230</v>
      </c>
    </row>
    <row r="112" spans="1:11" x14ac:dyDescent="0.25">
      <c r="A112" s="1" t="s">
        <v>282</v>
      </c>
      <c r="B112" s="1" t="s">
        <v>283</v>
      </c>
      <c r="C112" s="1" t="s">
        <v>284</v>
      </c>
      <c r="D112" s="1" t="s">
        <v>821</v>
      </c>
      <c r="E112" s="1" t="s">
        <v>1787</v>
      </c>
      <c r="F112" s="1">
        <v>352</v>
      </c>
      <c r="G112" s="1" t="s">
        <v>1788</v>
      </c>
      <c r="I112" s="2" t="s">
        <v>1111</v>
      </c>
      <c r="J112" s="2">
        <v>558</v>
      </c>
      <c r="K112" s="3" t="s">
        <v>1231</v>
      </c>
    </row>
    <row r="113" spans="1:11" x14ac:dyDescent="0.25">
      <c r="A113" s="1" t="s">
        <v>302</v>
      </c>
      <c r="B113" s="1" t="s">
        <v>303</v>
      </c>
      <c r="C113" s="1" t="s">
        <v>304</v>
      </c>
      <c r="D113" s="1" t="s">
        <v>828</v>
      </c>
      <c r="E113" s="1" t="s">
        <v>1801</v>
      </c>
      <c r="F113" s="1">
        <v>376</v>
      </c>
      <c r="G113" s="1" t="s">
        <v>1802</v>
      </c>
      <c r="I113" s="2" t="s">
        <v>1112</v>
      </c>
      <c r="J113" s="2">
        <v>578</v>
      </c>
      <c r="K113" s="3" t="s">
        <v>1232</v>
      </c>
    </row>
    <row r="114" spans="1:11" x14ac:dyDescent="0.25">
      <c r="A114" s="1" t="s">
        <v>305</v>
      </c>
      <c r="B114" s="1" t="s">
        <v>306</v>
      </c>
      <c r="C114" s="1" t="s">
        <v>307</v>
      </c>
      <c r="D114" s="1" t="s">
        <v>829</v>
      </c>
      <c r="E114" s="1" t="s">
        <v>1803</v>
      </c>
      <c r="F114" s="1">
        <v>978</v>
      </c>
      <c r="G114" s="1" t="s">
        <v>1804</v>
      </c>
      <c r="I114" s="2" t="s">
        <v>1113</v>
      </c>
      <c r="J114" s="2">
        <v>524</v>
      </c>
      <c r="K114" s="3" t="s">
        <v>1233</v>
      </c>
    </row>
    <row r="115" spans="1:11" x14ac:dyDescent="0.25">
      <c r="A115" s="1" t="s">
        <v>308</v>
      </c>
      <c r="B115" s="1" t="s">
        <v>309</v>
      </c>
      <c r="C115" s="1" t="s">
        <v>310</v>
      </c>
      <c r="D115" s="1" t="s">
        <v>830</v>
      </c>
      <c r="E115" s="1" t="s">
        <v>1805</v>
      </c>
      <c r="F115" s="1">
        <v>388</v>
      </c>
      <c r="G115" s="1" t="s">
        <v>1806</v>
      </c>
      <c r="I115" s="2" t="s">
        <v>1114</v>
      </c>
      <c r="J115" s="2">
        <v>554</v>
      </c>
      <c r="K115" s="3" t="s">
        <v>1234</v>
      </c>
    </row>
    <row r="116" spans="1:11" x14ac:dyDescent="0.25">
      <c r="A116" s="1" t="s">
        <v>311</v>
      </c>
      <c r="B116" s="1" t="s">
        <v>312</v>
      </c>
      <c r="C116" s="1" t="s">
        <v>313</v>
      </c>
      <c r="D116" s="1" t="s">
        <v>831</v>
      </c>
      <c r="E116" s="1" t="s">
        <v>1807</v>
      </c>
      <c r="F116" s="1">
        <v>392</v>
      </c>
      <c r="G116" s="1" t="s">
        <v>1808</v>
      </c>
      <c r="I116" s="2" t="s">
        <v>1115</v>
      </c>
      <c r="J116" s="2">
        <v>512</v>
      </c>
      <c r="K116" s="3" t="s">
        <v>1235</v>
      </c>
    </row>
    <row r="117" spans="1:11" x14ac:dyDescent="0.25">
      <c r="A117" s="1" t="s">
        <v>314</v>
      </c>
      <c r="B117" s="1" t="s">
        <v>315</v>
      </c>
      <c r="C117" s="1" t="s">
        <v>316</v>
      </c>
      <c r="D117" s="1" t="s">
        <v>832</v>
      </c>
      <c r="E117" s="1" t="s">
        <v>1809</v>
      </c>
      <c r="F117" s="1">
        <v>0</v>
      </c>
      <c r="G117" s="1" t="s">
        <v>1810</v>
      </c>
      <c r="I117" s="2" t="s">
        <v>1116</v>
      </c>
      <c r="J117" s="2">
        <v>590</v>
      </c>
      <c r="K117" s="3" t="s">
        <v>2077</v>
      </c>
    </row>
    <row r="118" spans="1:11" x14ac:dyDescent="0.25">
      <c r="A118" s="1" t="s">
        <v>317</v>
      </c>
      <c r="B118" s="1" t="s">
        <v>318</v>
      </c>
      <c r="C118" s="1" t="s">
        <v>319</v>
      </c>
      <c r="D118" s="1" t="s">
        <v>833</v>
      </c>
      <c r="E118" s="1" t="s">
        <v>1811</v>
      </c>
      <c r="F118" s="1">
        <v>400</v>
      </c>
      <c r="G118" s="1" t="s">
        <v>1812</v>
      </c>
      <c r="I118" s="2" t="s">
        <v>1117</v>
      </c>
      <c r="J118" s="2">
        <v>604</v>
      </c>
      <c r="K118" s="3" t="s">
        <v>1118</v>
      </c>
    </row>
    <row r="119" spans="1:11" x14ac:dyDescent="0.25">
      <c r="A119" s="1" t="s">
        <v>320</v>
      </c>
      <c r="B119" s="1" t="s">
        <v>321</v>
      </c>
      <c r="C119" s="1" t="s">
        <v>322</v>
      </c>
      <c r="D119" s="1" t="s">
        <v>834</v>
      </c>
      <c r="E119" s="1" t="s">
        <v>1813</v>
      </c>
      <c r="F119" s="1">
        <v>398</v>
      </c>
      <c r="G119" s="1" t="s">
        <v>1814</v>
      </c>
      <c r="I119" s="2" t="s">
        <v>1119</v>
      </c>
      <c r="J119" s="2">
        <v>598</v>
      </c>
      <c r="K119" s="3" t="s">
        <v>2082</v>
      </c>
    </row>
    <row r="120" spans="1:11" x14ac:dyDescent="0.25">
      <c r="A120" s="1" t="s">
        <v>323</v>
      </c>
      <c r="B120" s="1" t="s">
        <v>324</v>
      </c>
      <c r="C120" s="1" t="s">
        <v>325</v>
      </c>
      <c r="D120" s="1" t="s">
        <v>835</v>
      </c>
      <c r="E120" s="1" t="s">
        <v>1815</v>
      </c>
      <c r="F120" s="1">
        <v>404</v>
      </c>
      <c r="G120" s="1" t="s">
        <v>1816</v>
      </c>
      <c r="I120" s="2" t="s">
        <v>1120</v>
      </c>
      <c r="J120" s="2">
        <v>608</v>
      </c>
      <c r="K120" s="3" t="s">
        <v>1236</v>
      </c>
    </row>
    <row r="121" spans="1:11" x14ac:dyDescent="0.25">
      <c r="A121" s="1" t="s">
        <v>326</v>
      </c>
      <c r="B121" s="1" t="s">
        <v>327</v>
      </c>
      <c r="C121" s="1" t="s">
        <v>328</v>
      </c>
      <c r="D121" s="1" t="s">
        <v>836</v>
      </c>
      <c r="I121" s="2" t="s">
        <v>1121</v>
      </c>
      <c r="J121" s="2">
        <v>586</v>
      </c>
      <c r="K121" s="3" t="s">
        <v>1237</v>
      </c>
    </row>
    <row r="122" spans="1:11" x14ac:dyDescent="0.25">
      <c r="A122" s="1" t="s">
        <v>1273</v>
      </c>
      <c r="B122" s="1" t="s">
        <v>1274</v>
      </c>
      <c r="C122" s="1" t="s">
        <v>1275</v>
      </c>
      <c r="D122" s="1" t="s">
        <v>1179</v>
      </c>
      <c r="E122" s="1" t="s">
        <v>1821</v>
      </c>
      <c r="F122" s="1">
        <v>978</v>
      </c>
      <c r="G122" s="1" t="s">
        <v>1822</v>
      </c>
      <c r="I122" s="2" t="s">
        <v>1122</v>
      </c>
      <c r="J122" s="2">
        <v>985</v>
      </c>
      <c r="K122" s="3" t="s">
        <v>1238</v>
      </c>
    </row>
    <row r="123" spans="1:11" x14ac:dyDescent="0.25">
      <c r="A123" s="1" t="s">
        <v>2093</v>
      </c>
      <c r="B123" s="1" t="s">
        <v>335</v>
      </c>
      <c r="C123" s="1" t="s">
        <v>336</v>
      </c>
      <c r="D123" s="1" t="s">
        <v>839</v>
      </c>
      <c r="E123" s="1" t="s">
        <v>1823</v>
      </c>
      <c r="F123" s="1">
        <v>414</v>
      </c>
      <c r="G123" s="1" t="s">
        <v>2090</v>
      </c>
      <c r="I123" s="2" t="s">
        <v>1123</v>
      </c>
      <c r="J123" s="2">
        <v>600</v>
      </c>
      <c r="K123" s="3" t="s">
        <v>1124</v>
      </c>
    </row>
    <row r="124" spans="1:11" x14ac:dyDescent="0.25">
      <c r="A124" s="1" t="s">
        <v>348</v>
      </c>
      <c r="B124" s="1" t="s">
        <v>349</v>
      </c>
      <c r="C124" s="1" t="s">
        <v>350</v>
      </c>
      <c r="D124" s="1" t="s">
        <v>844</v>
      </c>
      <c r="E124" s="1" t="s">
        <v>1832</v>
      </c>
      <c r="F124" s="1">
        <v>426</v>
      </c>
      <c r="G124" s="1" t="s">
        <v>1833</v>
      </c>
      <c r="I124" s="2" t="s">
        <v>1125</v>
      </c>
      <c r="J124" s="2">
        <v>634</v>
      </c>
      <c r="K124" s="3" t="s">
        <v>2091</v>
      </c>
    </row>
    <row r="125" spans="1:11" x14ac:dyDescent="0.25">
      <c r="A125" s="1" t="s">
        <v>342</v>
      </c>
      <c r="B125" s="1" t="s">
        <v>343</v>
      </c>
      <c r="C125" s="1" t="s">
        <v>344</v>
      </c>
      <c r="D125" s="1" t="s">
        <v>842</v>
      </c>
      <c r="E125" s="1" t="s">
        <v>1828</v>
      </c>
      <c r="F125" s="1">
        <v>978</v>
      </c>
      <c r="G125" s="1" t="s">
        <v>1829</v>
      </c>
      <c r="I125" s="2" t="s">
        <v>1126</v>
      </c>
      <c r="J125" s="2">
        <v>946</v>
      </c>
      <c r="K125" s="3" t="s">
        <v>1239</v>
      </c>
    </row>
    <row r="126" spans="1:11" x14ac:dyDescent="0.25">
      <c r="A126" s="1" t="s">
        <v>345</v>
      </c>
      <c r="B126" s="1" t="s">
        <v>346</v>
      </c>
      <c r="C126" s="1" t="s">
        <v>347</v>
      </c>
      <c r="D126" s="1" t="s">
        <v>843</v>
      </c>
      <c r="E126" s="1" t="s">
        <v>1830</v>
      </c>
      <c r="F126" s="1">
        <v>422</v>
      </c>
      <c r="G126" s="1" t="s">
        <v>1831</v>
      </c>
      <c r="I126" s="2" t="s">
        <v>1127</v>
      </c>
      <c r="J126" s="2">
        <v>941</v>
      </c>
      <c r="K126" s="3" t="s">
        <v>1240</v>
      </c>
    </row>
    <row r="127" spans="1:11" x14ac:dyDescent="0.25">
      <c r="A127" s="1" t="s">
        <v>351</v>
      </c>
      <c r="B127" s="1" t="s">
        <v>352</v>
      </c>
      <c r="C127" s="1" t="s">
        <v>353</v>
      </c>
      <c r="D127" s="1" t="s">
        <v>845</v>
      </c>
      <c r="E127" s="1" t="s">
        <v>1834</v>
      </c>
      <c r="F127" s="1">
        <v>430</v>
      </c>
      <c r="G127" s="1" t="s">
        <v>1835</v>
      </c>
      <c r="I127" s="2" t="s">
        <v>1128</v>
      </c>
      <c r="J127" s="2">
        <v>643</v>
      </c>
      <c r="K127" s="3" t="s">
        <v>1241</v>
      </c>
    </row>
    <row r="128" spans="1:11" x14ac:dyDescent="0.25">
      <c r="A128" s="1" t="s">
        <v>354</v>
      </c>
      <c r="B128" s="1" t="s">
        <v>355</v>
      </c>
      <c r="C128" s="1" t="s">
        <v>356</v>
      </c>
      <c r="D128" s="1" t="s">
        <v>846</v>
      </c>
      <c r="E128" s="1" t="s">
        <v>1836</v>
      </c>
      <c r="F128" s="1">
        <v>434</v>
      </c>
      <c r="G128" s="1" t="s">
        <v>1837</v>
      </c>
      <c r="I128" s="2" t="s">
        <v>1129</v>
      </c>
      <c r="J128" s="2">
        <v>646</v>
      </c>
      <c r="K128" s="3" t="s">
        <v>1242</v>
      </c>
    </row>
    <row r="129" spans="1:11" x14ac:dyDescent="0.25">
      <c r="A129" s="1" t="s">
        <v>357</v>
      </c>
      <c r="B129" s="1" t="s">
        <v>358</v>
      </c>
      <c r="C129" s="1" t="s">
        <v>359</v>
      </c>
      <c r="D129" s="1" t="s">
        <v>847</v>
      </c>
      <c r="E129" s="1" t="s">
        <v>1838</v>
      </c>
      <c r="F129" s="1">
        <v>756</v>
      </c>
      <c r="G129" s="1" t="s">
        <v>1839</v>
      </c>
      <c r="I129" s="2" t="s">
        <v>1130</v>
      </c>
      <c r="J129" s="2">
        <v>682</v>
      </c>
      <c r="K129" s="3" t="s">
        <v>1243</v>
      </c>
    </row>
    <row r="130" spans="1:11" x14ac:dyDescent="0.25">
      <c r="A130" s="1" t="s">
        <v>360</v>
      </c>
      <c r="B130" s="1" t="s">
        <v>361</v>
      </c>
      <c r="C130" s="1" t="s">
        <v>362</v>
      </c>
      <c r="D130" s="1" t="s">
        <v>848</v>
      </c>
      <c r="E130" s="1" t="s">
        <v>1840</v>
      </c>
      <c r="F130" s="1">
        <v>978</v>
      </c>
      <c r="G130" s="1" t="s">
        <v>1841</v>
      </c>
      <c r="I130" s="2" t="s">
        <v>1131</v>
      </c>
      <c r="J130" s="2">
        <v>90</v>
      </c>
      <c r="K130" s="3" t="s">
        <v>1244</v>
      </c>
    </row>
    <row r="131" spans="1:11" x14ac:dyDescent="0.25">
      <c r="A131" s="1" t="s">
        <v>363</v>
      </c>
      <c r="B131" s="1" t="s">
        <v>364</v>
      </c>
      <c r="C131" s="1" t="s">
        <v>365</v>
      </c>
      <c r="D131" s="1" t="s">
        <v>849</v>
      </c>
      <c r="E131" s="1" t="s">
        <v>1842</v>
      </c>
      <c r="F131" s="1">
        <v>978</v>
      </c>
      <c r="G131" s="1" t="s">
        <v>1843</v>
      </c>
      <c r="I131" s="2" t="s">
        <v>1132</v>
      </c>
      <c r="J131" s="2">
        <v>690</v>
      </c>
      <c r="K131" s="3" t="s">
        <v>1245</v>
      </c>
    </row>
    <row r="132" spans="1:11" x14ac:dyDescent="0.25">
      <c r="A132" s="1" t="s">
        <v>704</v>
      </c>
      <c r="B132" s="1" t="s">
        <v>132</v>
      </c>
      <c r="C132" s="1" t="s">
        <v>133</v>
      </c>
      <c r="D132" s="1" t="s">
        <v>768</v>
      </c>
      <c r="E132" s="1" t="s">
        <v>1844</v>
      </c>
      <c r="F132" s="1">
        <v>446</v>
      </c>
      <c r="G132" s="1" t="s">
        <v>1845</v>
      </c>
      <c r="I132" s="2" t="s">
        <v>1133</v>
      </c>
      <c r="J132" s="2">
        <v>938</v>
      </c>
      <c r="K132" s="3" t="s">
        <v>1246</v>
      </c>
    </row>
    <row r="133" spans="1:11" x14ac:dyDescent="0.25">
      <c r="A133" s="1" t="s">
        <v>714</v>
      </c>
      <c r="B133" s="1" t="s">
        <v>366</v>
      </c>
      <c r="C133" s="1" t="s">
        <v>1846</v>
      </c>
      <c r="D133" s="1" t="s">
        <v>850</v>
      </c>
      <c r="E133" s="1" t="s">
        <v>1847</v>
      </c>
      <c r="F133" s="1">
        <v>807</v>
      </c>
      <c r="G133" s="1" t="s">
        <v>1848</v>
      </c>
      <c r="I133" s="2" t="s">
        <v>1134</v>
      </c>
      <c r="J133" s="2">
        <v>752</v>
      </c>
      <c r="K133" s="3" t="s">
        <v>1247</v>
      </c>
    </row>
    <row r="134" spans="1:11" x14ac:dyDescent="0.25">
      <c r="A134" s="1" t="s">
        <v>368</v>
      </c>
      <c r="B134" s="1" t="s">
        <v>369</v>
      </c>
      <c r="C134" s="1" t="s">
        <v>370</v>
      </c>
      <c r="D134" s="1" t="s">
        <v>851</v>
      </c>
      <c r="E134" s="1" t="s">
        <v>1849</v>
      </c>
      <c r="F134" s="1">
        <v>969</v>
      </c>
      <c r="G134" s="1" t="s">
        <v>1850</v>
      </c>
      <c r="I134" s="2" t="s">
        <v>1135</v>
      </c>
      <c r="J134" s="2">
        <v>702</v>
      </c>
      <c r="K134" s="3" t="s">
        <v>1248</v>
      </c>
    </row>
    <row r="135" spans="1:11" x14ac:dyDescent="0.25">
      <c r="A135" s="1" t="s">
        <v>374</v>
      </c>
      <c r="B135" s="1" t="s">
        <v>375</v>
      </c>
      <c r="C135" s="1" t="s">
        <v>376</v>
      </c>
      <c r="D135" s="1" t="s">
        <v>853</v>
      </c>
      <c r="E135" s="1" t="s">
        <v>1853</v>
      </c>
      <c r="F135" s="1">
        <v>458</v>
      </c>
      <c r="G135" s="1" t="s">
        <v>1854</v>
      </c>
      <c r="I135" s="2" t="s">
        <v>1136</v>
      </c>
      <c r="J135" s="2">
        <v>654</v>
      </c>
      <c r="K135" s="3" t="s">
        <v>1249</v>
      </c>
    </row>
    <row r="136" spans="1:11" x14ac:dyDescent="0.25">
      <c r="A136" s="1" t="s">
        <v>371</v>
      </c>
      <c r="B136" s="1" t="s">
        <v>372</v>
      </c>
      <c r="C136" s="1" t="s">
        <v>373</v>
      </c>
      <c r="D136" s="1" t="s">
        <v>852</v>
      </c>
      <c r="E136" s="1" t="s">
        <v>1851</v>
      </c>
      <c r="F136" s="1">
        <v>454</v>
      </c>
      <c r="G136" s="1" t="s">
        <v>1852</v>
      </c>
      <c r="I136" s="2" t="s">
        <v>1137</v>
      </c>
      <c r="J136" s="2">
        <v>694</v>
      </c>
      <c r="K136" s="3" t="s">
        <v>1138</v>
      </c>
    </row>
    <row r="137" spans="1:11" x14ac:dyDescent="0.25">
      <c r="A137" s="1" t="s">
        <v>377</v>
      </c>
      <c r="B137" s="1" t="s">
        <v>378</v>
      </c>
      <c r="C137" s="1" t="s">
        <v>379</v>
      </c>
      <c r="D137" s="1" t="s">
        <v>854</v>
      </c>
      <c r="E137" s="1" t="s">
        <v>1855</v>
      </c>
      <c r="F137" s="1">
        <v>462</v>
      </c>
      <c r="G137" s="1" t="s">
        <v>1856</v>
      </c>
      <c r="I137" s="2" t="s">
        <v>1139</v>
      </c>
      <c r="J137" s="2">
        <v>706</v>
      </c>
      <c r="K137" s="3" t="s">
        <v>1992</v>
      </c>
    </row>
    <row r="138" spans="1:11" x14ac:dyDescent="0.25">
      <c r="A138" s="1" t="s">
        <v>380</v>
      </c>
      <c r="B138" s="1" t="s">
        <v>381</v>
      </c>
      <c r="C138" s="1" t="s">
        <v>382</v>
      </c>
      <c r="D138" s="1" t="s">
        <v>855</v>
      </c>
      <c r="E138" s="1" t="s">
        <v>1857</v>
      </c>
      <c r="F138" s="1">
        <v>952</v>
      </c>
      <c r="G138" s="1" t="s">
        <v>1858</v>
      </c>
      <c r="I138" s="2" t="s">
        <v>1140</v>
      </c>
      <c r="J138" s="2">
        <v>968</v>
      </c>
      <c r="K138" s="3" t="s">
        <v>1141</v>
      </c>
    </row>
    <row r="139" spans="1:11" x14ac:dyDescent="0.25">
      <c r="A139" s="1" t="s">
        <v>710</v>
      </c>
      <c r="B139" s="1" t="s">
        <v>200</v>
      </c>
      <c r="C139" s="1" t="s">
        <v>201</v>
      </c>
      <c r="D139" s="1" t="s">
        <v>792</v>
      </c>
      <c r="E139" s="1" t="s">
        <v>1725</v>
      </c>
      <c r="F139" s="1">
        <v>238</v>
      </c>
      <c r="G139" s="1" t="s">
        <v>1726</v>
      </c>
      <c r="I139" s="2" t="s">
        <v>1142</v>
      </c>
      <c r="J139" s="2">
        <v>728</v>
      </c>
      <c r="K139" s="3" t="s">
        <v>1250</v>
      </c>
    </row>
    <row r="140" spans="1:11" x14ac:dyDescent="0.25">
      <c r="A140" s="1" t="s">
        <v>383</v>
      </c>
      <c r="B140" s="1" t="s">
        <v>384</v>
      </c>
      <c r="C140" s="1" t="s">
        <v>385</v>
      </c>
      <c r="D140" s="1" t="s">
        <v>856</v>
      </c>
      <c r="E140" s="1" t="s">
        <v>1859</v>
      </c>
      <c r="F140" s="1">
        <v>978</v>
      </c>
      <c r="G140" s="1" t="s">
        <v>1860</v>
      </c>
      <c r="I140" s="2" t="s">
        <v>1251</v>
      </c>
      <c r="J140" s="2">
        <v>678</v>
      </c>
      <c r="K140" s="3" t="s">
        <v>1252</v>
      </c>
    </row>
    <row r="141" spans="1:11" x14ac:dyDescent="0.25">
      <c r="A141" s="1" t="s">
        <v>420</v>
      </c>
      <c r="B141" s="1" t="s">
        <v>421</v>
      </c>
      <c r="C141" s="1" t="s">
        <v>422</v>
      </c>
      <c r="D141" s="1" t="s">
        <v>869</v>
      </c>
      <c r="E141" s="1" t="s">
        <v>1887</v>
      </c>
      <c r="F141" s="1">
        <v>504</v>
      </c>
      <c r="G141" s="1" t="s">
        <v>1888</v>
      </c>
      <c r="I141" s="2" t="s">
        <v>1143</v>
      </c>
      <c r="J141" s="2">
        <v>760</v>
      </c>
      <c r="K141" s="3" t="s">
        <v>1253</v>
      </c>
    </row>
    <row r="142" spans="1:11" x14ac:dyDescent="0.25">
      <c r="A142" s="1" t="s">
        <v>389</v>
      </c>
      <c r="B142" s="1" t="s">
        <v>390</v>
      </c>
      <c r="C142" s="1" t="s">
        <v>391</v>
      </c>
      <c r="D142" s="1" t="s">
        <v>858</v>
      </c>
      <c r="E142" s="1" t="s">
        <v>1863</v>
      </c>
      <c r="F142" s="1">
        <v>978</v>
      </c>
      <c r="G142" s="1" t="s">
        <v>1864</v>
      </c>
      <c r="I142" s="2" t="s">
        <v>1871</v>
      </c>
      <c r="J142" s="2">
        <v>748</v>
      </c>
      <c r="K142" s="3" t="s">
        <v>1872</v>
      </c>
    </row>
    <row r="143" spans="1:11" x14ac:dyDescent="0.25">
      <c r="A143" s="1" t="s">
        <v>395</v>
      </c>
      <c r="B143" s="1" t="s">
        <v>396</v>
      </c>
      <c r="C143" s="1" t="s">
        <v>397</v>
      </c>
      <c r="D143" s="1" t="s">
        <v>860</v>
      </c>
      <c r="E143" s="1" t="s">
        <v>1867</v>
      </c>
      <c r="F143" s="1">
        <v>480</v>
      </c>
      <c r="G143" s="1" t="s">
        <v>1868</v>
      </c>
      <c r="I143" s="2" t="s">
        <v>1145</v>
      </c>
      <c r="J143" s="2">
        <v>764</v>
      </c>
      <c r="K143" s="3" t="s">
        <v>1255</v>
      </c>
    </row>
    <row r="144" spans="1:11" x14ac:dyDescent="0.25">
      <c r="A144" s="1" t="s">
        <v>392</v>
      </c>
      <c r="B144" s="1" t="s">
        <v>393</v>
      </c>
      <c r="C144" s="1" t="s">
        <v>394</v>
      </c>
      <c r="D144" s="1" t="s">
        <v>859</v>
      </c>
      <c r="E144" s="1" t="s">
        <v>1865</v>
      </c>
      <c r="F144" s="1">
        <v>478</v>
      </c>
      <c r="G144" s="1" t="s">
        <v>1866</v>
      </c>
      <c r="I144" s="2" t="s">
        <v>1146</v>
      </c>
      <c r="J144" s="2">
        <v>972</v>
      </c>
      <c r="K144" s="3" t="s">
        <v>617</v>
      </c>
    </row>
    <row r="145" spans="1:11" x14ac:dyDescent="0.25">
      <c r="A145" s="1" t="s">
        <v>398</v>
      </c>
      <c r="B145" s="1" t="s">
        <v>399</v>
      </c>
      <c r="C145" s="1" t="s">
        <v>400</v>
      </c>
      <c r="D145" s="1" t="s">
        <v>861</v>
      </c>
      <c r="E145" s="1" t="s">
        <v>1869</v>
      </c>
      <c r="F145" s="1">
        <v>978</v>
      </c>
      <c r="G145" s="1" t="s">
        <v>1870</v>
      </c>
      <c r="I145" s="2" t="s">
        <v>1147</v>
      </c>
      <c r="J145" s="2">
        <v>934</v>
      </c>
      <c r="K145" s="3" t="s">
        <v>1256</v>
      </c>
    </row>
    <row r="146" spans="1:11" x14ac:dyDescent="0.25">
      <c r="A146" s="1" t="s">
        <v>401</v>
      </c>
      <c r="B146" s="1" t="s">
        <v>402</v>
      </c>
      <c r="C146" s="1" t="s">
        <v>403</v>
      </c>
      <c r="D146" s="1" t="s">
        <v>862</v>
      </c>
      <c r="E146" s="1" t="s">
        <v>1873</v>
      </c>
      <c r="F146" s="1">
        <v>484</v>
      </c>
      <c r="G146" s="1" t="s">
        <v>1874</v>
      </c>
      <c r="I146" s="2" t="s">
        <v>1148</v>
      </c>
      <c r="J146" s="2">
        <v>788</v>
      </c>
      <c r="K146" s="3" t="s">
        <v>1149</v>
      </c>
    </row>
    <row r="147" spans="1:11" x14ac:dyDescent="0.25">
      <c r="A147" s="1" t="s">
        <v>715</v>
      </c>
      <c r="B147" s="1" t="s">
        <v>404</v>
      </c>
      <c r="C147" s="1" t="s">
        <v>405</v>
      </c>
      <c r="D147" s="1" t="s">
        <v>863</v>
      </c>
      <c r="E147" s="1" t="s">
        <v>1875</v>
      </c>
      <c r="F147" s="1">
        <v>840</v>
      </c>
      <c r="G147" s="1" t="s">
        <v>1876</v>
      </c>
      <c r="I147" s="2" t="s">
        <v>1150</v>
      </c>
      <c r="J147" s="2">
        <v>776</v>
      </c>
      <c r="K147" s="3" t="s">
        <v>1257</v>
      </c>
    </row>
    <row r="148" spans="1:11" x14ac:dyDescent="0.25">
      <c r="A148" s="1" t="s">
        <v>406</v>
      </c>
      <c r="B148" s="1" t="s">
        <v>407</v>
      </c>
      <c r="C148" s="1" t="s">
        <v>408</v>
      </c>
      <c r="D148" s="1" t="s">
        <v>864</v>
      </c>
      <c r="E148" s="1" t="s">
        <v>1877</v>
      </c>
      <c r="F148" s="1">
        <v>498</v>
      </c>
      <c r="G148" s="1" t="s">
        <v>1878</v>
      </c>
      <c r="I148" s="2" t="s">
        <v>1151</v>
      </c>
      <c r="J148" s="2">
        <v>949</v>
      </c>
      <c r="K148" s="3" t="s">
        <v>1152</v>
      </c>
    </row>
    <row r="149" spans="1:11" x14ac:dyDescent="0.25">
      <c r="A149" s="1" t="s">
        <v>409</v>
      </c>
      <c r="B149" s="1" t="s">
        <v>410</v>
      </c>
      <c r="C149" s="1" t="s">
        <v>411</v>
      </c>
      <c r="D149" s="1" t="s">
        <v>865</v>
      </c>
      <c r="E149" s="1" t="s">
        <v>1879</v>
      </c>
      <c r="F149" s="1">
        <v>978</v>
      </c>
      <c r="G149" s="1" t="s">
        <v>1880</v>
      </c>
      <c r="I149" s="2" t="s">
        <v>1153</v>
      </c>
      <c r="J149" s="2">
        <v>780</v>
      </c>
      <c r="K149" s="3" t="s">
        <v>1258</v>
      </c>
    </row>
    <row r="150" spans="1:11" x14ac:dyDescent="0.25">
      <c r="A150" s="1" t="s">
        <v>412</v>
      </c>
      <c r="B150" s="1" t="s">
        <v>413</v>
      </c>
      <c r="C150" s="1" t="s">
        <v>414</v>
      </c>
      <c r="D150" s="1" t="s">
        <v>866</v>
      </c>
      <c r="E150" s="1" t="s">
        <v>1881</v>
      </c>
      <c r="F150" s="1">
        <v>496</v>
      </c>
      <c r="G150" s="1" t="s">
        <v>1882</v>
      </c>
      <c r="I150" s="2" t="s">
        <v>1259</v>
      </c>
      <c r="J150" s="2">
        <v>0</v>
      </c>
      <c r="K150" s="3" t="s">
        <v>1260</v>
      </c>
    </row>
    <row r="151" spans="1:11" x14ac:dyDescent="0.25">
      <c r="A151" s="1" t="s">
        <v>2092</v>
      </c>
      <c r="B151" s="1" t="s">
        <v>415</v>
      </c>
      <c r="C151" s="1" t="s">
        <v>416</v>
      </c>
      <c r="D151" s="1" t="s">
        <v>867</v>
      </c>
      <c r="E151" s="1" t="s">
        <v>1883</v>
      </c>
      <c r="F151" s="1">
        <v>978</v>
      </c>
      <c r="G151" s="1" t="s">
        <v>1884</v>
      </c>
      <c r="I151" s="2" t="s">
        <v>1154</v>
      </c>
      <c r="J151" s="2">
        <v>901</v>
      </c>
      <c r="K151" s="3" t="s">
        <v>1155</v>
      </c>
    </row>
    <row r="152" spans="1:11" x14ac:dyDescent="0.25">
      <c r="A152" s="1" t="s">
        <v>417</v>
      </c>
      <c r="B152" s="1" t="s">
        <v>418</v>
      </c>
      <c r="C152" s="1" t="s">
        <v>419</v>
      </c>
      <c r="D152" s="1" t="s">
        <v>868</v>
      </c>
      <c r="E152" s="1" t="s">
        <v>1885</v>
      </c>
      <c r="F152" s="1">
        <v>951</v>
      </c>
      <c r="G152" s="1" t="s">
        <v>1886</v>
      </c>
      <c r="I152" s="2" t="s">
        <v>1156</v>
      </c>
      <c r="J152" s="2">
        <v>834</v>
      </c>
      <c r="K152" s="3" t="s">
        <v>1157</v>
      </c>
    </row>
    <row r="153" spans="1:11" x14ac:dyDescent="0.25">
      <c r="A153" s="1" t="s">
        <v>423</v>
      </c>
      <c r="B153" s="1" t="s">
        <v>424</v>
      </c>
      <c r="C153" s="1" t="s">
        <v>425</v>
      </c>
      <c r="D153" s="1" t="s">
        <v>870</v>
      </c>
      <c r="E153" s="1" t="s">
        <v>1889</v>
      </c>
      <c r="F153" s="1">
        <v>943</v>
      </c>
      <c r="G153" s="1" t="s">
        <v>1890</v>
      </c>
      <c r="I153" s="2" t="s">
        <v>1158</v>
      </c>
      <c r="J153" s="2">
        <v>980</v>
      </c>
      <c r="K153" s="3" t="s">
        <v>1261</v>
      </c>
    </row>
    <row r="154" spans="1:11" x14ac:dyDescent="0.25">
      <c r="A154" s="1" t="s">
        <v>426</v>
      </c>
      <c r="B154" s="1" t="s">
        <v>427</v>
      </c>
      <c r="C154" s="1" t="s">
        <v>428</v>
      </c>
      <c r="D154" s="1" t="s">
        <v>871</v>
      </c>
      <c r="E154" s="1" t="s">
        <v>1891</v>
      </c>
      <c r="F154" s="1">
        <v>104</v>
      </c>
      <c r="G154" s="1" t="s">
        <v>1892</v>
      </c>
      <c r="I154" s="2" t="s">
        <v>1159</v>
      </c>
      <c r="J154" s="2">
        <v>800</v>
      </c>
      <c r="K154" s="3" t="s">
        <v>1160</v>
      </c>
    </row>
    <row r="155" spans="1:11" x14ac:dyDescent="0.25">
      <c r="A155" s="1" t="s">
        <v>429</v>
      </c>
      <c r="B155" s="1" t="s">
        <v>430</v>
      </c>
      <c r="C155" s="1" t="s">
        <v>431</v>
      </c>
      <c r="D155" s="1" t="s">
        <v>872</v>
      </c>
      <c r="E155" s="1" t="s">
        <v>1893</v>
      </c>
      <c r="F155" s="1">
        <v>516</v>
      </c>
      <c r="G155" s="1" t="s">
        <v>1894</v>
      </c>
      <c r="I155" s="2" t="s">
        <v>1897</v>
      </c>
      <c r="J155" s="2">
        <v>840</v>
      </c>
      <c r="K155" s="3" t="s">
        <v>1898</v>
      </c>
    </row>
    <row r="156" spans="1:11" x14ac:dyDescent="0.25">
      <c r="A156" s="1" t="s">
        <v>432</v>
      </c>
      <c r="B156" s="1" t="s">
        <v>433</v>
      </c>
      <c r="C156" s="1" t="s">
        <v>434</v>
      </c>
      <c r="D156" s="1" t="s">
        <v>873</v>
      </c>
      <c r="I156" s="2" t="s">
        <v>1901</v>
      </c>
      <c r="J156" s="4"/>
      <c r="K156" s="5"/>
    </row>
    <row r="157" spans="1:11" x14ac:dyDescent="0.25">
      <c r="A157" s="1" t="s">
        <v>435</v>
      </c>
      <c r="B157" s="1" t="s">
        <v>436</v>
      </c>
      <c r="C157" s="1" t="s">
        <v>437</v>
      </c>
      <c r="D157" s="1" t="s">
        <v>874</v>
      </c>
      <c r="E157" s="1" t="s">
        <v>1895</v>
      </c>
      <c r="F157" s="1">
        <v>524</v>
      </c>
      <c r="G157" s="1" t="s">
        <v>1896</v>
      </c>
      <c r="I157" s="2" t="s">
        <v>1162</v>
      </c>
      <c r="J157" s="2">
        <v>858</v>
      </c>
      <c r="K157" s="3" t="s">
        <v>1262</v>
      </c>
    </row>
    <row r="158" spans="1:11" x14ac:dyDescent="0.25">
      <c r="A158" s="1" t="s">
        <v>450</v>
      </c>
      <c r="B158" s="1" t="s">
        <v>451</v>
      </c>
      <c r="C158" s="1" t="s">
        <v>452</v>
      </c>
      <c r="D158" s="1" t="s">
        <v>879</v>
      </c>
      <c r="E158" s="1" t="s">
        <v>1906</v>
      </c>
      <c r="F158" s="1">
        <v>558</v>
      </c>
      <c r="G158" s="1" t="s">
        <v>1907</v>
      </c>
      <c r="I158" s="2" t="s">
        <v>1163</v>
      </c>
      <c r="J158" s="2">
        <v>860</v>
      </c>
      <c r="K158" s="3" t="s">
        <v>2048</v>
      </c>
    </row>
    <row r="159" spans="1:11" x14ac:dyDescent="0.25">
      <c r="A159" s="1" t="s">
        <v>453</v>
      </c>
      <c r="B159" s="1" t="s">
        <v>454</v>
      </c>
      <c r="C159" s="1" t="s">
        <v>455</v>
      </c>
      <c r="D159" s="1" t="s">
        <v>880</v>
      </c>
      <c r="E159" s="1" t="s">
        <v>1908</v>
      </c>
      <c r="F159" s="1">
        <v>952</v>
      </c>
      <c r="G159" s="1" t="s">
        <v>1909</v>
      </c>
      <c r="I159" s="2" t="s">
        <v>1164</v>
      </c>
      <c r="J159" s="2">
        <v>937</v>
      </c>
      <c r="K159" s="3" t="s">
        <v>2083</v>
      </c>
    </row>
    <row r="160" spans="1:11" x14ac:dyDescent="0.25">
      <c r="A160" s="1" t="s">
        <v>456</v>
      </c>
      <c r="B160" s="1" t="s">
        <v>457</v>
      </c>
      <c r="C160" s="1" t="s">
        <v>458</v>
      </c>
      <c r="D160" s="1" t="s">
        <v>881</v>
      </c>
      <c r="E160" s="1" t="s">
        <v>1910</v>
      </c>
      <c r="F160" s="1">
        <v>566</v>
      </c>
      <c r="G160" s="1" t="s">
        <v>1911</v>
      </c>
      <c r="I160" s="2" t="s">
        <v>1165</v>
      </c>
      <c r="J160" s="2">
        <v>704</v>
      </c>
      <c r="K160" s="3" t="s">
        <v>1263</v>
      </c>
    </row>
    <row r="161" spans="1:11" x14ac:dyDescent="0.25">
      <c r="A161" s="1" t="s">
        <v>459</v>
      </c>
      <c r="B161" s="1" t="s">
        <v>460</v>
      </c>
      <c r="C161" s="1" t="s">
        <v>461</v>
      </c>
      <c r="D161" s="1" t="s">
        <v>882</v>
      </c>
      <c r="I161" s="2" t="s">
        <v>1166</v>
      </c>
      <c r="J161" s="2">
        <v>548</v>
      </c>
      <c r="K161" s="3" t="s">
        <v>1264</v>
      </c>
    </row>
    <row r="162" spans="1:11" x14ac:dyDescent="0.25">
      <c r="A162" s="1" t="s">
        <v>468</v>
      </c>
      <c r="B162" s="1" t="s">
        <v>469</v>
      </c>
      <c r="C162" s="1" t="s">
        <v>470</v>
      </c>
      <c r="D162" s="1" t="s">
        <v>885</v>
      </c>
      <c r="E162" s="1" t="s">
        <v>1920</v>
      </c>
      <c r="F162" s="1">
        <v>578</v>
      </c>
      <c r="G162" s="1" t="s">
        <v>1921</v>
      </c>
      <c r="I162" s="2" t="s">
        <v>1167</v>
      </c>
      <c r="J162" s="2">
        <v>882</v>
      </c>
      <c r="K162" s="3" t="s">
        <v>1168</v>
      </c>
    </row>
    <row r="163" spans="1:11" x14ac:dyDescent="0.25">
      <c r="A163" s="1" t="s">
        <v>444</v>
      </c>
      <c r="B163" s="1" t="s">
        <v>445</v>
      </c>
      <c r="C163" s="1" t="s">
        <v>446</v>
      </c>
      <c r="D163" s="1" t="s">
        <v>877</v>
      </c>
      <c r="I163" s="2" t="s">
        <v>1912</v>
      </c>
      <c r="J163" s="2">
        <v>950</v>
      </c>
      <c r="K163" s="3" t="s">
        <v>1913</v>
      </c>
    </row>
    <row r="164" spans="1:11" x14ac:dyDescent="0.25">
      <c r="A164" s="1" t="s">
        <v>447</v>
      </c>
      <c r="B164" s="1" t="s">
        <v>448</v>
      </c>
      <c r="C164" s="1" t="s">
        <v>449</v>
      </c>
      <c r="D164" s="1" t="s">
        <v>878</v>
      </c>
      <c r="E164" s="1" t="s">
        <v>1904</v>
      </c>
      <c r="F164" s="1">
        <v>554</v>
      </c>
      <c r="G164" s="1" t="s">
        <v>1905</v>
      </c>
      <c r="I164" s="2" t="s">
        <v>1914</v>
      </c>
      <c r="J164" s="2">
        <v>951</v>
      </c>
      <c r="K164" s="3" t="s">
        <v>1915</v>
      </c>
    </row>
    <row r="165" spans="1:11" x14ac:dyDescent="0.25">
      <c r="A165" s="1" t="s">
        <v>471</v>
      </c>
      <c r="B165" s="1" t="s">
        <v>472</v>
      </c>
      <c r="C165" s="1" t="s">
        <v>473</v>
      </c>
      <c r="D165" s="1" t="s">
        <v>886</v>
      </c>
      <c r="E165" s="1" t="s">
        <v>1922</v>
      </c>
      <c r="F165" s="1">
        <v>512</v>
      </c>
      <c r="G165" s="1" t="s">
        <v>1923</v>
      </c>
      <c r="I165" s="2" t="s">
        <v>1918</v>
      </c>
      <c r="J165" s="2">
        <v>952</v>
      </c>
      <c r="K165" s="3" t="s">
        <v>1919</v>
      </c>
    </row>
    <row r="166" spans="1:11" x14ac:dyDescent="0.25">
      <c r="A166" s="1" t="s">
        <v>654</v>
      </c>
      <c r="B166" s="1" t="s">
        <v>655</v>
      </c>
      <c r="C166" s="1" t="s">
        <v>656</v>
      </c>
      <c r="D166" s="1" t="s">
        <v>950</v>
      </c>
      <c r="E166" s="1" t="s">
        <v>2037</v>
      </c>
      <c r="F166" s="1">
        <v>800</v>
      </c>
      <c r="G166" s="1" t="s">
        <v>2038</v>
      </c>
      <c r="I166" s="2" t="s">
        <v>1173</v>
      </c>
      <c r="J166" s="2">
        <v>886</v>
      </c>
      <c r="K166" s="3" t="s">
        <v>1266</v>
      </c>
    </row>
    <row r="167" spans="1:11" x14ac:dyDescent="0.25">
      <c r="A167" s="1" t="s">
        <v>672</v>
      </c>
      <c r="B167" s="1" t="s">
        <v>673</v>
      </c>
      <c r="C167" s="1" t="s">
        <v>674</v>
      </c>
      <c r="D167" s="1" t="s">
        <v>956</v>
      </c>
      <c r="E167" s="1" t="s">
        <v>2047</v>
      </c>
      <c r="F167" s="1">
        <v>860</v>
      </c>
      <c r="G167" s="1" t="s">
        <v>2048</v>
      </c>
      <c r="I167" s="2" t="s">
        <v>1174</v>
      </c>
      <c r="J167" s="2">
        <v>710</v>
      </c>
      <c r="K167" s="3" t="s">
        <v>1267</v>
      </c>
    </row>
    <row r="168" spans="1:11" x14ac:dyDescent="0.25">
      <c r="A168" s="1" t="s">
        <v>474</v>
      </c>
      <c r="B168" s="1" t="s">
        <v>475</v>
      </c>
      <c r="C168" s="1" t="s">
        <v>476</v>
      </c>
      <c r="D168" s="1" t="s">
        <v>887</v>
      </c>
      <c r="E168" s="1" t="s">
        <v>1924</v>
      </c>
      <c r="F168" s="1">
        <v>586</v>
      </c>
      <c r="G168" s="1" t="s">
        <v>1925</v>
      </c>
      <c r="I168" s="2" t="s">
        <v>1175</v>
      </c>
      <c r="J168" s="2">
        <v>967</v>
      </c>
      <c r="K168" s="3" t="s">
        <v>1268</v>
      </c>
    </row>
    <row r="169" spans="1:11" x14ac:dyDescent="0.25">
      <c r="A169" s="1" t="s">
        <v>477</v>
      </c>
      <c r="B169" s="1" t="s">
        <v>478</v>
      </c>
      <c r="C169" s="1" t="s">
        <v>479</v>
      </c>
      <c r="D169" s="1" t="s">
        <v>888</v>
      </c>
      <c r="E169" s="1" t="s">
        <v>1926</v>
      </c>
      <c r="F169" s="1">
        <v>840</v>
      </c>
      <c r="G169" s="1" t="s">
        <v>1927</v>
      </c>
    </row>
    <row r="170" spans="1:11" x14ac:dyDescent="0.25">
      <c r="A170" s="1" t="s">
        <v>483</v>
      </c>
      <c r="B170" s="1" t="s">
        <v>484</v>
      </c>
      <c r="C170" s="1" t="s">
        <v>485</v>
      </c>
      <c r="D170" s="1" t="s">
        <v>890</v>
      </c>
      <c r="E170" s="1" t="s">
        <v>1928</v>
      </c>
      <c r="F170" s="1">
        <v>590</v>
      </c>
      <c r="G170" s="1" t="s">
        <v>2077</v>
      </c>
    </row>
    <row r="171" spans="1:11" x14ac:dyDescent="0.25">
      <c r="A171" s="1" t="s">
        <v>486</v>
      </c>
      <c r="B171" s="1" t="s">
        <v>487</v>
      </c>
      <c r="C171" s="1" t="s">
        <v>488</v>
      </c>
      <c r="D171" s="1" t="s">
        <v>891</v>
      </c>
      <c r="E171" s="1" t="s">
        <v>1929</v>
      </c>
      <c r="F171" s="1">
        <v>598</v>
      </c>
      <c r="G171" s="1" t="s">
        <v>2082</v>
      </c>
    </row>
    <row r="172" spans="1:11" x14ac:dyDescent="0.25">
      <c r="A172" s="1" t="s">
        <v>489</v>
      </c>
      <c r="B172" s="1" t="s">
        <v>490</v>
      </c>
      <c r="C172" s="1" t="s">
        <v>491</v>
      </c>
      <c r="D172" s="1" t="s">
        <v>892</v>
      </c>
      <c r="E172" s="1" t="s">
        <v>1930</v>
      </c>
      <c r="F172" s="1">
        <v>600</v>
      </c>
      <c r="G172" s="1" t="s">
        <v>1931</v>
      </c>
    </row>
    <row r="173" spans="1:11" x14ac:dyDescent="0.25">
      <c r="A173" s="1" t="s">
        <v>438</v>
      </c>
      <c r="B173" s="1" t="s">
        <v>439</v>
      </c>
      <c r="C173" s="1" t="s">
        <v>440</v>
      </c>
      <c r="D173" s="1" t="s">
        <v>875</v>
      </c>
      <c r="E173" s="1" t="s">
        <v>1899</v>
      </c>
      <c r="F173" s="1">
        <v>978</v>
      </c>
      <c r="G173" s="1" t="s">
        <v>1900</v>
      </c>
    </row>
    <row r="174" spans="1:11" x14ac:dyDescent="0.25">
      <c r="A174" s="1" t="s">
        <v>492</v>
      </c>
      <c r="B174" s="1" t="s">
        <v>493</v>
      </c>
      <c r="C174" s="1" t="s">
        <v>494</v>
      </c>
      <c r="D174" s="1" t="s">
        <v>893</v>
      </c>
      <c r="E174" s="1" t="s">
        <v>1932</v>
      </c>
      <c r="F174" s="1">
        <v>604</v>
      </c>
      <c r="G174" s="1" t="s">
        <v>1933</v>
      </c>
    </row>
    <row r="175" spans="1:11" x14ac:dyDescent="0.25">
      <c r="A175" s="1" t="s">
        <v>495</v>
      </c>
      <c r="B175" s="1" t="s">
        <v>496</v>
      </c>
      <c r="C175" s="1" t="s">
        <v>497</v>
      </c>
      <c r="D175" s="1" t="s">
        <v>894</v>
      </c>
      <c r="E175" s="1" t="s">
        <v>1934</v>
      </c>
      <c r="F175" s="1">
        <v>608</v>
      </c>
      <c r="G175" s="1" t="s">
        <v>1935</v>
      </c>
    </row>
    <row r="176" spans="1:11" x14ac:dyDescent="0.25">
      <c r="A176" s="1" t="s">
        <v>498</v>
      </c>
      <c r="B176" s="1" t="s">
        <v>499</v>
      </c>
      <c r="C176" s="1" t="s">
        <v>500</v>
      </c>
      <c r="D176" s="1" t="s">
        <v>895</v>
      </c>
    </row>
    <row r="177" spans="1:7" x14ac:dyDescent="0.25">
      <c r="A177" s="1" t="s">
        <v>501</v>
      </c>
      <c r="B177" s="1" t="s">
        <v>502</v>
      </c>
      <c r="C177" s="1" t="s">
        <v>503</v>
      </c>
      <c r="D177" s="1" t="s">
        <v>896</v>
      </c>
      <c r="E177" s="1" t="s">
        <v>1936</v>
      </c>
      <c r="F177" s="1">
        <v>985</v>
      </c>
      <c r="G177" s="1" t="s">
        <v>1937</v>
      </c>
    </row>
    <row r="178" spans="1:7" x14ac:dyDescent="0.25">
      <c r="A178" s="1" t="s">
        <v>216</v>
      </c>
      <c r="B178" s="1" t="s">
        <v>217</v>
      </c>
      <c r="C178" s="1" t="s">
        <v>218</v>
      </c>
      <c r="D178" s="1" t="s">
        <v>798</v>
      </c>
      <c r="E178" s="1" t="s">
        <v>1737</v>
      </c>
      <c r="F178" s="1">
        <v>978</v>
      </c>
      <c r="G178" s="1" t="s">
        <v>1738</v>
      </c>
    </row>
    <row r="179" spans="1:7" x14ac:dyDescent="0.25">
      <c r="A179" s="1" t="s">
        <v>507</v>
      </c>
      <c r="B179" s="1" t="s">
        <v>508</v>
      </c>
      <c r="C179" s="1" t="s">
        <v>509</v>
      </c>
      <c r="D179" s="1" t="s">
        <v>898</v>
      </c>
      <c r="E179" s="1" t="s">
        <v>1940</v>
      </c>
      <c r="F179" s="1">
        <v>840</v>
      </c>
      <c r="G179" s="1" t="s">
        <v>1941</v>
      </c>
    </row>
    <row r="180" spans="1:7" x14ac:dyDescent="0.25">
      <c r="A180" s="1" t="s">
        <v>504</v>
      </c>
      <c r="B180" s="1" t="s">
        <v>505</v>
      </c>
      <c r="C180" s="1" t="s">
        <v>506</v>
      </c>
      <c r="D180" s="1" t="s">
        <v>897</v>
      </c>
      <c r="E180" s="1" t="s">
        <v>1938</v>
      </c>
      <c r="F180" s="1">
        <v>978</v>
      </c>
      <c r="G180" s="1" t="s">
        <v>1939</v>
      </c>
    </row>
    <row r="181" spans="1:7" x14ac:dyDescent="0.25">
      <c r="A181" s="1" t="s">
        <v>510</v>
      </c>
      <c r="B181" s="1" t="s">
        <v>511</v>
      </c>
      <c r="C181" s="1" t="s">
        <v>512</v>
      </c>
      <c r="D181" s="1" t="s">
        <v>899</v>
      </c>
      <c r="E181" s="1" t="s">
        <v>1942</v>
      </c>
      <c r="F181" s="1">
        <v>634</v>
      </c>
      <c r="G181" s="1" t="s">
        <v>1943</v>
      </c>
    </row>
    <row r="182" spans="1:7" x14ac:dyDescent="0.25">
      <c r="A182" s="6" t="s">
        <v>118</v>
      </c>
      <c r="B182" s="6" t="s">
        <v>119</v>
      </c>
      <c r="C182" s="6" t="s">
        <v>120</v>
      </c>
      <c r="D182" s="6" t="s">
        <v>763</v>
      </c>
      <c r="E182" s="6" t="s">
        <v>1670</v>
      </c>
      <c r="F182" s="6">
        <v>950</v>
      </c>
      <c r="G182" s="6" t="s">
        <v>1671</v>
      </c>
    </row>
    <row r="183" spans="1:7" ht="28.5" x14ac:dyDescent="0.25">
      <c r="A183" s="6" t="s">
        <v>706</v>
      </c>
      <c r="B183" s="6" t="s">
        <v>148</v>
      </c>
      <c r="C183" s="6" t="s">
        <v>149</v>
      </c>
      <c r="D183" s="6" t="s">
        <v>774</v>
      </c>
      <c r="E183" s="6" t="s">
        <v>1699</v>
      </c>
      <c r="F183" s="6">
        <v>976</v>
      </c>
      <c r="G183" s="6" t="s">
        <v>1700</v>
      </c>
    </row>
    <row r="184" spans="1:7" x14ac:dyDescent="0.25">
      <c r="A184" s="1" t="s">
        <v>176</v>
      </c>
      <c r="B184" s="1" t="s">
        <v>177</v>
      </c>
      <c r="C184" s="1" t="s">
        <v>178</v>
      </c>
      <c r="D184" s="1" t="s">
        <v>784</v>
      </c>
      <c r="E184" s="1" t="s">
        <v>1707</v>
      </c>
      <c r="F184" s="1">
        <v>214</v>
      </c>
      <c r="G184" s="1" t="s">
        <v>1708</v>
      </c>
    </row>
    <row r="185" spans="1:7" x14ac:dyDescent="0.25">
      <c r="A185" s="1" t="s">
        <v>705</v>
      </c>
      <c r="B185" s="1" t="s">
        <v>146</v>
      </c>
      <c r="C185" s="1" t="s">
        <v>147</v>
      </c>
      <c r="D185" s="1" t="s">
        <v>773</v>
      </c>
      <c r="E185" s="1" t="s">
        <v>1944</v>
      </c>
      <c r="F185" s="1">
        <v>950</v>
      </c>
      <c r="G185" s="1" t="s">
        <v>1945</v>
      </c>
    </row>
    <row r="186" spans="1:7" x14ac:dyDescent="0.25">
      <c r="A186" s="1" t="s">
        <v>713</v>
      </c>
      <c r="B186" s="1" t="s">
        <v>337</v>
      </c>
      <c r="C186" s="1" t="s">
        <v>338</v>
      </c>
      <c r="D186" s="1" t="s">
        <v>840</v>
      </c>
      <c r="E186" s="1" t="s">
        <v>1824</v>
      </c>
      <c r="F186" s="1">
        <v>417</v>
      </c>
      <c r="G186" s="1" t="s">
        <v>1825</v>
      </c>
    </row>
    <row r="187" spans="1:7" x14ac:dyDescent="0.25">
      <c r="A187" s="6" t="s">
        <v>164</v>
      </c>
      <c r="B187" s="6" t="s">
        <v>165</v>
      </c>
      <c r="C187" s="6" t="s">
        <v>166</v>
      </c>
      <c r="D187" s="6" t="s">
        <v>780</v>
      </c>
      <c r="E187" s="6" t="s">
        <v>1697</v>
      </c>
      <c r="F187" s="6">
        <v>203</v>
      </c>
      <c r="G187" s="6" t="s">
        <v>1698</v>
      </c>
    </row>
    <row r="188" spans="1:7" x14ac:dyDescent="0.25">
      <c r="A188" s="1" t="s">
        <v>707</v>
      </c>
      <c r="B188" s="1" t="s">
        <v>513</v>
      </c>
      <c r="C188" s="1" t="s">
        <v>514</v>
      </c>
      <c r="D188" s="1" t="s">
        <v>900</v>
      </c>
      <c r="E188" s="1" t="s">
        <v>1946</v>
      </c>
      <c r="F188" s="1">
        <v>978</v>
      </c>
      <c r="G188" s="1" t="s">
        <v>1947</v>
      </c>
    </row>
    <row r="189" spans="1:7" x14ac:dyDescent="0.25">
      <c r="A189" s="1" t="s">
        <v>515</v>
      </c>
      <c r="B189" s="1" t="s">
        <v>516</v>
      </c>
      <c r="C189" s="1" t="s">
        <v>517</v>
      </c>
      <c r="D189" s="1" t="s">
        <v>901</v>
      </c>
      <c r="E189" s="1" t="s">
        <v>1948</v>
      </c>
      <c r="F189" s="1">
        <v>946</v>
      </c>
      <c r="G189" s="1" t="s">
        <v>1949</v>
      </c>
    </row>
    <row r="190" spans="1:7" x14ac:dyDescent="0.25">
      <c r="A190" s="1" t="s">
        <v>663</v>
      </c>
      <c r="B190" s="1" t="s">
        <v>664</v>
      </c>
      <c r="C190" s="1" t="s">
        <v>665</v>
      </c>
      <c r="D190" s="1" t="s">
        <v>953</v>
      </c>
      <c r="E190" s="1" t="s">
        <v>2043</v>
      </c>
      <c r="F190" s="1">
        <v>826</v>
      </c>
      <c r="G190" s="1" t="s">
        <v>2044</v>
      </c>
    </row>
    <row r="191" spans="1:7" x14ac:dyDescent="0.25">
      <c r="A191" s="1" t="s">
        <v>339</v>
      </c>
      <c r="B191" s="1" t="s">
        <v>340</v>
      </c>
      <c r="C191" s="1" t="s">
        <v>341</v>
      </c>
      <c r="D191" s="1" t="s">
        <v>841</v>
      </c>
      <c r="E191" s="1" t="s">
        <v>1826</v>
      </c>
      <c r="F191" s="1">
        <v>418</v>
      </c>
      <c r="G191" s="1" t="s">
        <v>1827</v>
      </c>
    </row>
    <row r="192" spans="1:7" x14ac:dyDescent="0.25">
      <c r="A192" s="1" t="s">
        <v>521</v>
      </c>
      <c r="B192" s="1" t="s">
        <v>522</v>
      </c>
      <c r="C192" s="1" t="s">
        <v>523</v>
      </c>
      <c r="D192" s="1" t="s">
        <v>903</v>
      </c>
      <c r="E192" s="1" t="s">
        <v>1952</v>
      </c>
      <c r="F192" s="1">
        <v>646</v>
      </c>
      <c r="G192" s="1" t="s">
        <v>1953</v>
      </c>
    </row>
    <row r="193" spans="1:7" x14ac:dyDescent="0.25">
      <c r="A193" s="1" t="s">
        <v>689</v>
      </c>
      <c r="B193" s="1" t="s">
        <v>690</v>
      </c>
      <c r="C193" s="1" t="s">
        <v>691</v>
      </c>
      <c r="D193" s="1" t="s">
        <v>962</v>
      </c>
    </row>
    <row r="194" spans="1:7" x14ac:dyDescent="0.25">
      <c r="A194" s="1" t="s">
        <v>526</v>
      </c>
      <c r="B194" s="1" t="s">
        <v>527</v>
      </c>
      <c r="C194" s="1" t="s">
        <v>528</v>
      </c>
      <c r="D194" s="1" t="s">
        <v>905</v>
      </c>
      <c r="E194" s="1" t="s">
        <v>1954</v>
      </c>
      <c r="F194" s="1">
        <v>654</v>
      </c>
      <c r="G194" s="1" t="s">
        <v>1955</v>
      </c>
    </row>
    <row r="195" spans="1:7" x14ac:dyDescent="0.25">
      <c r="A195" s="1" t="s">
        <v>529</v>
      </c>
      <c r="B195" s="1" t="s">
        <v>530</v>
      </c>
      <c r="C195" s="1" t="s">
        <v>531</v>
      </c>
      <c r="D195" s="1" t="s">
        <v>906</v>
      </c>
      <c r="E195" s="1" t="s">
        <v>1956</v>
      </c>
      <c r="F195" s="1">
        <v>951</v>
      </c>
      <c r="G195" s="1" t="s">
        <v>1957</v>
      </c>
    </row>
    <row r="196" spans="1:7" x14ac:dyDescent="0.25">
      <c r="A196" s="1" t="s">
        <v>545</v>
      </c>
      <c r="B196" s="1" t="s">
        <v>546</v>
      </c>
      <c r="C196" s="1" t="s">
        <v>547</v>
      </c>
      <c r="D196" s="1" t="s">
        <v>912</v>
      </c>
      <c r="E196" s="1" t="s">
        <v>1970</v>
      </c>
      <c r="F196" s="1">
        <v>978</v>
      </c>
      <c r="G196" s="1" t="s">
        <v>1971</v>
      </c>
    </row>
    <row r="197" spans="1:7" x14ac:dyDescent="0.25">
      <c r="A197" s="1" t="s">
        <v>537</v>
      </c>
      <c r="B197" s="1" t="s">
        <v>538</v>
      </c>
      <c r="C197" s="1" t="s">
        <v>539</v>
      </c>
      <c r="D197" s="1" t="s">
        <v>909</v>
      </c>
      <c r="E197" s="1" t="s">
        <v>1960</v>
      </c>
      <c r="F197" s="1">
        <v>978</v>
      </c>
      <c r="G197" s="1" t="s">
        <v>1961</v>
      </c>
    </row>
    <row r="198" spans="1:7" x14ac:dyDescent="0.25">
      <c r="A198" s="1" t="s">
        <v>2080</v>
      </c>
      <c r="B198" s="1" t="s">
        <v>540</v>
      </c>
      <c r="C198" s="1" t="s">
        <v>541</v>
      </c>
      <c r="D198" s="1" t="s">
        <v>910</v>
      </c>
      <c r="E198" s="1" t="s">
        <v>1962</v>
      </c>
      <c r="F198" s="1">
        <v>951</v>
      </c>
      <c r="G198" s="1" t="s">
        <v>1963</v>
      </c>
    </row>
    <row r="199" spans="1:7" x14ac:dyDescent="0.25">
      <c r="A199" s="1" t="s">
        <v>708</v>
      </c>
      <c r="B199" s="1" t="s">
        <v>524</v>
      </c>
      <c r="C199" s="1" t="s">
        <v>525</v>
      </c>
      <c r="D199" s="1" t="s">
        <v>904</v>
      </c>
      <c r="E199" s="1" t="s">
        <v>1964</v>
      </c>
      <c r="F199" s="1">
        <v>978</v>
      </c>
      <c r="G199" s="1" t="s">
        <v>1965</v>
      </c>
    </row>
    <row r="200" spans="1:7" x14ac:dyDescent="0.25">
      <c r="A200" s="1" t="s">
        <v>532</v>
      </c>
      <c r="B200" s="1" t="s">
        <v>533</v>
      </c>
      <c r="C200" s="1" t="s">
        <v>534</v>
      </c>
      <c r="D200" s="1" t="s">
        <v>907</v>
      </c>
      <c r="E200" s="1" t="s">
        <v>1958</v>
      </c>
      <c r="F200" s="1">
        <v>951</v>
      </c>
      <c r="G200" s="1" t="s">
        <v>1959</v>
      </c>
    </row>
    <row r="201" spans="1:7" x14ac:dyDescent="0.25">
      <c r="A201" s="1" t="s">
        <v>716</v>
      </c>
      <c r="B201" s="1" t="s">
        <v>535</v>
      </c>
      <c r="C201" s="1" t="s">
        <v>536</v>
      </c>
      <c r="D201" s="1" t="s">
        <v>908</v>
      </c>
      <c r="E201" s="1" t="s">
        <v>1966</v>
      </c>
      <c r="F201" s="1">
        <v>978</v>
      </c>
      <c r="G201" s="1" t="s">
        <v>1967</v>
      </c>
    </row>
    <row r="202" spans="1:7" x14ac:dyDescent="0.25">
      <c r="A202" s="1" t="s">
        <v>185</v>
      </c>
      <c r="B202" s="1" t="s">
        <v>186</v>
      </c>
      <c r="C202" s="1" t="s">
        <v>187</v>
      </c>
      <c r="D202" s="1" t="s">
        <v>787</v>
      </c>
      <c r="E202" s="1" t="s">
        <v>1713</v>
      </c>
      <c r="F202" s="1">
        <v>840</v>
      </c>
      <c r="G202" s="1" t="s">
        <v>1714</v>
      </c>
    </row>
    <row r="203" spans="1:7" x14ac:dyDescent="0.25">
      <c r="A203" s="1" t="s">
        <v>542</v>
      </c>
      <c r="B203" s="1" t="s">
        <v>543</v>
      </c>
      <c r="C203" s="1" t="s">
        <v>544</v>
      </c>
      <c r="D203" s="1" t="s">
        <v>911</v>
      </c>
      <c r="E203" s="1" t="s">
        <v>1968</v>
      </c>
      <c r="F203" s="1">
        <v>882</v>
      </c>
      <c r="G203" s="1" t="s">
        <v>1969</v>
      </c>
    </row>
    <row r="204" spans="1:7" x14ac:dyDescent="0.25">
      <c r="A204" s="6" t="s">
        <v>11</v>
      </c>
      <c r="B204" s="6" t="s">
        <v>12</v>
      </c>
      <c r="C204" s="6" t="s">
        <v>13</v>
      </c>
      <c r="D204" s="6" t="s">
        <v>727</v>
      </c>
      <c r="E204" s="6" t="s">
        <v>1513</v>
      </c>
      <c r="F204" s="6">
        <v>840</v>
      </c>
      <c r="G204" s="6" t="s">
        <v>1514</v>
      </c>
    </row>
    <row r="205" spans="1:7" x14ac:dyDescent="0.25">
      <c r="A205" s="1" t="s">
        <v>548</v>
      </c>
      <c r="B205" s="1" t="s">
        <v>549</v>
      </c>
      <c r="C205" s="1" t="s">
        <v>550</v>
      </c>
      <c r="D205" s="1" t="s">
        <v>913</v>
      </c>
      <c r="E205" s="1" t="s">
        <v>1972</v>
      </c>
      <c r="F205" s="1">
        <v>678</v>
      </c>
      <c r="G205" s="1" t="s">
        <v>1973</v>
      </c>
    </row>
    <row r="206" spans="1:7" x14ac:dyDescent="0.25">
      <c r="A206" s="1" t="s">
        <v>554</v>
      </c>
      <c r="B206" s="1" t="s">
        <v>555</v>
      </c>
      <c r="C206" s="1" t="s">
        <v>556</v>
      </c>
      <c r="D206" s="1" t="s">
        <v>915</v>
      </c>
      <c r="E206" s="1" t="s">
        <v>1976</v>
      </c>
      <c r="F206" s="1">
        <v>952</v>
      </c>
      <c r="G206" s="1" t="s">
        <v>1977</v>
      </c>
    </row>
    <row r="207" spans="1:7" x14ac:dyDescent="0.25">
      <c r="A207" s="1" t="s">
        <v>557</v>
      </c>
      <c r="B207" s="1" t="s">
        <v>558</v>
      </c>
      <c r="C207" s="1" t="s">
        <v>559</v>
      </c>
      <c r="D207" s="1" t="s">
        <v>916</v>
      </c>
      <c r="E207" s="1" t="s">
        <v>1978</v>
      </c>
      <c r="F207" s="1">
        <v>941</v>
      </c>
      <c r="G207" s="1" t="s">
        <v>1979</v>
      </c>
    </row>
    <row r="208" spans="1:7" x14ac:dyDescent="0.25">
      <c r="A208" s="1" t="s">
        <v>560</v>
      </c>
      <c r="B208" s="1" t="s">
        <v>561</v>
      </c>
      <c r="C208" s="1" t="s">
        <v>562</v>
      </c>
      <c r="D208" s="1" t="s">
        <v>917</v>
      </c>
      <c r="E208" s="1" t="s">
        <v>1980</v>
      </c>
      <c r="F208" s="1">
        <v>690</v>
      </c>
      <c r="G208" s="1" t="s">
        <v>2078</v>
      </c>
    </row>
    <row r="209" spans="1:7" x14ac:dyDescent="0.25">
      <c r="A209" s="1" t="s">
        <v>563</v>
      </c>
      <c r="B209" s="1" t="s">
        <v>564</v>
      </c>
      <c r="C209" s="1" t="s">
        <v>565</v>
      </c>
      <c r="D209" s="1" t="s">
        <v>918</v>
      </c>
      <c r="E209" s="1" t="s">
        <v>1981</v>
      </c>
      <c r="F209" s="1">
        <v>694</v>
      </c>
      <c r="G209" s="1" t="s">
        <v>1982</v>
      </c>
    </row>
    <row r="210" spans="1:7" x14ac:dyDescent="0.25">
      <c r="A210" s="1" t="s">
        <v>566</v>
      </c>
      <c r="B210" s="1" t="s">
        <v>567</v>
      </c>
      <c r="C210" s="1" t="s">
        <v>568</v>
      </c>
      <c r="D210" s="1" t="s">
        <v>919</v>
      </c>
      <c r="E210" s="1" t="s">
        <v>1983</v>
      </c>
      <c r="F210" s="1">
        <v>702</v>
      </c>
      <c r="G210" s="1" t="s">
        <v>1984</v>
      </c>
    </row>
    <row r="211" spans="1:7" x14ac:dyDescent="0.25">
      <c r="A211" s="1" t="s">
        <v>569</v>
      </c>
      <c r="B211" s="1" t="s">
        <v>570</v>
      </c>
      <c r="C211" s="1" t="s">
        <v>571</v>
      </c>
      <c r="D211" s="1" t="s">
        <v>920</v>
      </c>
      <c r="E211" s="1" t="s">
        <v>1985</v>
      </c>
      <c r="F211" s="1">
        <v>978</v>
      </c>
      <c r="G211" s="1" t="s">
        <v>1986</v>
      </c>
    </row>
    <row r="212" spans="1:7" x14ac:dyDescent="0.25">
      <c r="A212" s="1" t="s">
        <v>572</v>
      </c>
      <c r="B212" s="1" t="s">
        <v>573</v>
      </c>
      <c r="C212" s="1" t="s">
        <v>574</v>
      </c>
      <c r="D212" s="1" t="s">
        <v>921</v>
      </c>
      <c r="E212" s="1" t="s">
        <v>1987</v>
      </c>
      <c r="F212" s="1">
        <v>978</v>
      </c>
      <c r="G212" s="1" t="s">
        <v>1988</v>
      </c>
    </row>
    <row r="213" spans="1:7" x14ac:dyDescent="0.25">
      <c r="A213" s="1" t="s">
        <v>578</v>
      </c>
      <c r="B213" s="1" t="s">
        <v>579</v>
      </c>
      <c r="C213" s="1" t="s">
        <v>580</v>
      </c>
      <c r="D213" s="1" t="s">
        <v>923</v>
      </c>
      <c r="E213" s="1" t="s">
        <v>1991</v>
      </c>
      <c r="F213" s="1">
        <v>706</v>
      </c>
      <c r="G213" s="1" t="s">
        <v>1992</v>
      </c>
    </row>
    <row r="214" spans="1:7" x14ac:dyDescent="0.25">
      <c r="A214" s="1" t="s">
        <v>596</v>
      </c>
      <c r="B214" s="1" t="s">
        <v>597</v>
      </c>
      <c r="C214" s="1" t="s">
        <v>598</v>
      </c>
      <c r="D214" s="1" t="s">
        <v>929</v>
      </c>
      <c r="E214" s="1" t="s">
        <v>2001</v>
      </c>
      <c r="F214" s="1">
        <v>938</v>
      </c>
      <c r="G214" s="1" t="s">
        <v>2002</v>
      </c>
    </row>
    <row r="215" spans="1:7" x14ac:dyDescent="0.25">
      <c r="A215" s="1" t="s">
        <v>587</v>
      </c>
      <c r="B215" s="1" t="s">
        <v>588</v>
      </c>
      <c r="C215" s="1" t="s">
        <v>589</v>
      </c>
      <c r="D215" s="1" t="s">
        <v>926</v>
      </c>
      <c r="E215" s="1" t="s">
        <v>1995</v>
      </c>
      <c r="F215" s="1">
        <v>728</v>
      </c>
      <c r="G215" s="1" t="s">
        <v>1996</v>
      </c>
    </row>
    <row r="216" spans="1:7" x14ac:dyDescent="0.25">
      <c r="A216" s="1" t="s">
        <v>593</v>
      </c>
      <c r="B216" s="1" t="s">
        <v>594</v>
      </c>
      <c r="C216" s="1" t="s">
        <v>595</v>
      </c>
      <c r="D216" s="1" t="s">
        <v>928</v>
      </c>
      <c r="E216" s="1" t="s">
        <v>1999</v>
      </c>
      <c r="F216" s="1">
        <v>144</v>
      </c>
      <c r="G216" s="1" t="s">
        <v>2000</v>
      </c>
    </row>
    <row r="217" spans="1:7" x14ac:dyDescent="0.25">
      <c r="A217" s="1" t="s">
        <v>607</v>
      </c>
      <c r="B217" s="1" t="s">
        <v>608</v>
      </c>
      <c r="C217" s="1" t="s">
        <v>609</v>
      </c>
      <c r="D217" s="1" t="s">
        <v>933</v>
      </c>
      <c r="E217" s="1" t="s">
        <v>2005</v>
      </c>
      <c r="F217" s="1">
        <v>752</v>
      </c>
      <c r="G217" s="1" t="s">
        <v>2006</v>
      </c>
    </row>
    <row r="218" spans="1:7" x14ac:dyDescent="0.25">
      <c r="A218" s="1" t="s">
        <v>610</v>
      </c>
      <c r="B218" s="1" t="s">
        <v>611</v>
      </c>
      <c r="C218" s="1" t="s">
        <v>612</v>
      </c>
      <c r="D218" s="1" t="s">
        <v>934</v>
      </c>
      <c r="E218" s="1" t="s">
        <v>2007</v>
      </c>
      <c r="F218" s="1">
        <v>756</v>
      </c>
      <c r="G218" s="1" t="s">
        <v>2008</v>
      </c>
    </row>
    <row r="219" spans="1:7" x14ac:dyDescent="0.25">
      <c r="A219" s="1" t="s">
        <v>599</v>
      </c>
      <c r="B219" s="1" t="s">
        <v>600</v>
      </c>
      <c r="C219" s="1" t="s">
        <v>601</v>
      </c>
      <c r="D219" s="1" t="s">
        <v>930</v>
      </c>
      <c r="E219" s="1" t="s">
        <v>2003</v>
      </c>
      <c r="F219" s="1">
        <v>968</v>
      </c>
      <c r="G219" s="1" t="s">
        <v>2004</v>
      </c>
    </row>
    <row r="220" spans="1:7" x14ac:dyDescent="0.25">
      <c r="A220" s="1" t="s">
        <v>717</v>
      </c>
      <c r="B220" s="1" t="s">
        <v>613</v>
      </c>
      <c r="C220" s="1" t="s">
        <v>614</v>
      </c>
      <c r="D220" s="1" t="s">
        <v>935</v>
      </c>
      <c r="E220" s="1" t="s">
        <v>2009</v>
      </c>
      <c r="F220" s="1">
        <v>760</v>
      </c>
      <c r="G220" s="1" t="s">
        <v>2010</v>
      </c>
    </row>
    <row r="221" spans="1:7" x14ac:dyDescent="0.25">
      <c r="A221" s="1" t="s">
        <v>617</v>
      </c>
      <c r="B221" s="1" t="s">
        <v>618</v>
      </c>
      <c r="C221" s="1" t="s">
        <v>619</v>
      </c>
      <c r="D221" s="1" t="s">
        <v>937</v>
      </c>
      <c r="E221" s="1" t="s">
        <v>2013</v>
      </c>
      <c r="F221" s="1">
        <v>972</v>
      </c>
      <c r="G221" s="1" t="s">
        <v>2014</v>
      </c>
    </row>
    <row r="222" spans="1:7" x14ac:dyDescent="0.25">
      <c r="A222" s="1" t="s">
        <v>702</v>
      </c>
      <c r="B222" s="1" t="s">
        <v>615</v>
      </c>
      <c r="C222" s="1" t="s">
        <v>616</v>
      </c>
      <c r="D222" s="1" t="s">
        <v>936</v>
      </c>
      <c r="E222" s="1" t="s">
        <v>2011</v>
      </c>
      <c r="F222" s="1">
        <v>901</v>
      </c>
      <c r="G222" s="1" t="s">
        <v>2012</v>
      </c>
    </row>
    <row r="223" spans="1:7" x14ac:dyDescent="0.25">
      <c r="A223" s="1" t="s">
        <v>701</v>
      </c>
      <c r="B223" s="1" t="s">
        <v>620</v>
      </c>
      <c r="C223" s="1" t="s">
        <v>621</v>
      </c>
      <c r="D223" s="1" t="s">
        <v>938</v>
      </c>
      <c r="E223" s="1" t="s">
        <v>2015</v>
      </c>
      <c r="F223" s="1">
        <v>834</v>
      </c>
      <c r="G223" s="1" t="s">
        <v>2016</v>
      </c>
    </row>
    <row r="224" spans="1:7" x14ac:dyDescent="0.25">
      <c r="A224" s="6" t="s">
        <v>121</v>
      </c>
      <c r="B224" s="6" t="s">
        <v>122</v>
      </c>
      <c r="C224" s="6" t="s">
        <v>123</v>
      </c>
      <c r="D224" s="6" t="s">
        <v>764</v>
      </c>
      <c r="E224" s="6" t="s">
        <v>1674</v>
      </c>
      <c r="F224" s="6">
        <v>950</v>
      </c>
      <c r="G224" s="6" t="s">
        <v>1675</v>
      </c>
    </row>
    <row r="225" spans="1:7" ht="28.5" x14ac:dyDescent="0.25">
      <c r="A225" s="6" t="s">
        <v>89</v>
      </c>
      <c r="B225" s="6" t="s">
        <v>90</v>
      </c>
      <c r="C225" s="6" t="s">
        <v>91</v>
      </c>
      <c r="D225" s="6" t="s">
        <v>753</v>
      </c>
      <c r="E225" s="6" t="s">
        <v>1650</v>
      </c>
      <c r="F225" s="6">
        <v>840</v>
      </c>
      <c r="G225" s="6" t="s">
        <v>1651</v>
      </c>
    </row>
    <row r="226" spans="1:7" x14ac:dyDescent="0.25">
      <c r="A226" s="1" t="s">
        <v>480</v>
      </c>
      <c r="B226" s="1" t="s">
        <v>481</v>
      </c>
      <c r="C226" s="1" t="s">
        <v>482</v>
      </c>
      <c r="D226" s="1" t="s">
        <v>889</v>
      </c>
    </row>
    <row r="227" spans="1:7" x14ac:dyDescent="0.25">
      <c r="A227" s="1" t="s">
        <v>219</v>
      </c>
      <c r="B227" s="1" t="s">
        <v>220</v>
      </c>
      <c r="C227" s="1" t="s">
        <v>221</v>
      </c>
      <c r="D227" s="1" t="s">
        <v>799</v>
      </c>
      <c r="E227" s="1" t="s">
        <v>1739</v>
      </c>
      <c r="F227" s="1">
        <v>978</v>
      </c>
      <c r="G227" s="1" t="s">
        <v>1740</v>
      </c>
    </row>
    <row r="228" spans="1:7" x14ac:dyDescent="0.25">
      <c r="A228" s="1" t="s">
        <v>622</v>
      </c>
      <c r="B228" s="1" t="s">
        <v>623</v>
      </c>
      <c r="C228" s="1" t="s">
        <v>624</v>
      </c>
      <c r="D228" s="1" t="s">
        <v>939</v>
      </c>
      <c r="E228" s="1" t="s">
        <v>2017</v>
      </c>
      <c r="F228" s="1">
        <v>764</v>
      </c>
      <c r="G228" s="1" t="s">
        <v>2018</v>
      </c>
    </row>
    <row r="229" spans="1:7" x14ac:dyDescent="0.25">
      <c r="A229" s="1" t="s">
        <v>625</v>
      </c>
      <c r="B229" s="1" t="s">
        <v>626</v>
      </c>
      <c r="C229" s="1" t="s">
        <v>627</v>
      </c>
      <c r="D229" s="1" t="s">
        <v>940</v>
      </c>
      <c r="E229" s="1" t="s">
        <v>2019</v>
      </c>
      <c r="F229" s="1">
        <v>840</v>
      </c>
      <c r="G229" s="1" t="s">
        <v>2020</v>
      </c>
    </row>
    <row r="230" spans="1:7" x14ac:dyDescent="0.25">
      <c r="A230" s="1" t="s">
        <v>628</v>
      </c>
      <c r="B230" s="1" t="s">
        <v>629</v>
      </c>
      <c r="C230" s="1" t="s">
        <v>630</v>
      </c>
      <c r="D230" s="1" t="s">
        <v>941</v>
      </c>
      <c r="E230" s="1" t="s">
        <v>2021</v>
      </c>
      <c r="F230" s="1">
        <v>952</v>
      </c>
      <c r="G230" s="1" t="s">
        <v>2022</v>
      </c>
    </row>
    <row r="231" spans="1:7" x14ac:dyDescent="0.25">
      <c r="A231" s="1" t="s">
        <v>631</v>
      </c>
      <c r="B231" s="1" t="s">
        <v>632</v>
      </c>
      <c r="C231" s="1" t="s">
        <v>633</v>
      </c>
      <c r="D231" s="1" t="s">
        <v>942</v>
      </c>
    </row>
    <row r="232" spans="1:7" x14ac:dyDescent="0.25">
      <c r="A232" s="1" t="s">
        <v>634</v>
      </c>
      <c r="B232" s="1" t="s">
        <v>635</v>
      </c>
      <c r="C232" s="1" t="s">
        <v>636</v>
      </c>
      <c r="D232" s="1" t="s">
        <v>943</v>
      </c>
      <c r="E232" s="1" t="s">
        <v>2023</v>
      </c>
      <c r="F232" s="1">
        <v>776</v>
      </c>
      <c r="G232" s="1" t="s">
        <v>2024</v>
      </c>
    </row>
    <row r="233" spans="1:7" x14ac:dyDescent="0.25">
      <c r="A233" s="1" t="s">
        <v>2079</v>
      </c>
      <c r="B233" s="1" t="s">
        <v>637</v>
      </c>
      <c r="C233" s="1" t="s">
        <v>638</v>
      </c>
      <c r="D233" s="1" t="s">
        <v>944</v>
      </c>
      <c r="E233" s="1" t="s">
        <v>2025</v>
      </c>
      <c r="F233" s="1">
        <v>780</v>
      </c>
      <c r="G233" s="1" t="s">
        <v>2026</v>
      </c>
    </row>
    <row r="234" spans="1:7" x14ac:dyDescent="0.25">
      <c r="A234" s="1" t="s">
        <v>639</v>
      </c>
      <c r="B234" s="1" t="s">
        <v>640</v>
      </c>
      <c r="C234" s="1" t="s">
        <v>641</v>
      </c>
      <c r="D234" s="1" t="s">
        <v>945</v>
      </c>
      <c r="E234" s="1" t="s">
        <v>2027</v>
      </c>
      <c r="F234" s="1">
        <v>788</v>
      </c>
      <c r="G234" s="1" t="s">
        <v>2028</v>
      </c>
    </row>
    <row r="235" spans="1:7" x14ac:dyDescent="0.25">
      <c r="A235" s="1" t="s">
        <v>645</v>
      </c>
      <c r="B235" s="1" t="s">
        <v>646</v>
      </c>
      <c r="C235" s="1" t="s">
        <v>647</v>
      </c>
      <c r="D235" s="1" t="s">
        <v>947</v>
      </c>
      <c r="E235" s="1" t="s">
        <v>2031</v>
      </c>
      <c r="F235" s="1">
        <v>934</v>
      </c>
      <c r="G235" s="1" t="s">
        <v>2032</v>
      </c>
    </row>
    <row r="236" spans="1:7" x14ac:dyDescent="0.25">
      <c r="A236" s="1" t="s">
        <v>642</v>
      </c>
      <c r="B236" s="1" t="s">
        <v>643</v>
      </c>
      <c r="C236" s="1" t="s">
        <v>644</v>
      </c>
      <c r="D236" s="1" t="s">
        <v>946</v>
      </c>
      <c r="E236" s="1" t="s">
        <v>2029</v>
      </c>
      <c r="F236" s="1">
        <v>949</v>
      </c>
      <c r="G236" s="1" t="s">
        <v>2030</v>
      </c>
    </row>
    <row r="237" spans="1:7" x14ac:dyDescent="0.25">
      <c r="A237" s="1" t="s">
        <v>651</v>
      </c>
      <c r="B237" s="1" t="s">
        <v>652</v>
      </c>
      <c r="C237" s="1" t="s">
        <v>653</v>
      </c>
      <c r="D237" s="1" t="s">
        <v>949</v>
      </c>
      <c r="E237" s="1" t="s">
        <v>2035</v>
      </c>
      <c r="F237" s="1">
        <v>0</v>
      </c>
      <c r="G237" s="1" t="s">
        <v>2036</v>
      </c>
    </row>
    <row r="238" spans="1:7" x14ac:dyDescent="0.25">
      <c r="A238" s="1" t="s">
        <v>657</v>
      </c>
      <c r="B238" s="1" t="s">
        <v>658</v>
      </c>
      <c r="C238" s="1" t="s">
        <v>659</v>
      </c>
      <c r="D238" s="1" t="s">
        <v>951</v>
      </c>
      <c r="E238" s="1" t="s">
        <v>2039</v>
      </c>
      <c r="F238" s="1">
        <v>980</v>
      </c>
      <c r="G238" s="1" t="s">
        <v>2040</v>
      </c>
    </row>
    <row r="239" spans="1:7" x14ac:dyDescent="0.25">
      <c r="A239" s="1" t="s">
        <v>669</v>
      </c>
      <c r="B239" s="1" t="s">
        <v>670</v>
      </c>
      <c r="C239" s="1" t="s">
        <v>671</v>
      </c>
      <c r="D239" s="1" t="s">
        <v>955</v>
      </c>
      <c r="E239" s="1" t="s">
        <v>2045</v>
      </c>
      <c r="F239" s="1">
        <v>858</v>
      </c>
      <c r="G239" s="1" t="s">
        <v>2046</v>
      </c>
    </row>
    <row r="240" spans="1:7" x14ac:dyDescent="0.25">
      <c r="A240" s="1" t="s">
        <v>675</v>
      </c>
      <c r="B240" s="1" t="s">
        <v>676</v>
      </c>
      <c r="C240" s="1" t="s">
        <v>677</v>
      </c>
      <c r="D240" s="1" t="s">
        <v>957</v>
      </c>
      <c r="E240" s="1" t="s">
        <v>2049</v>
      </c>
      <c r="F240" s="1">
        <v>548</v>
      </c>
      <c r="G240" s="1" t="s">
        <v>2050</v>
      </c>
    </row>
    <row r="241" spans="1:7" x14ac:dyDescent="0.25">
      <c r="A241" s="1" t="s">
        <v>711</v>
      </c>
      <c r="B241" s="1" t="s">
        <v>275</v>
      </c>
      <c r="C241" s="1" t="s">
        <v>2051</v>
      </c>
      <c r="D241" s="1" t="s">
        <v>818</v>
      </c>
      <c r="E241" s="1" t="s">
        <v>2052</v>
      </c>
      <c r="F241" s="1">
        <v>978</v>
      </c>
      <c r="G241" s="1" t="s">
        <v>2053</v>
      </c>
    </row>
    <row r="242" spans="1:7" x14ac:dyDescent="0.25">
      <c r="A242" s="1" t="s">
        <v>718</v>
      </c>
      <c r="B242" s="1" t="s">
        <v>678</v>
      </c>
      <c r="C242" s="1" t="s">
        <v>679</v>
      </c>
      <c r="D242" s="1" t="s">
        <v>958</v>
      </c>
      <c r="E242" s="1" t="s">
        <v>2054</v>
      </c>
      <c r="F242" s="1">
        <v>937</v>
      </c>
      <c r="G242" s="1" t="s">
        <v>2083</v>
      </c>
    </row>
    <row r="243" spans="1:7" x14ac:dyDescent="0.25">
      <c r="A243" s="1" t="s">
        <v>680</v>
      </c>
      <c r="B243" s="1" t="s">
        <v>681</v>
      </c>
      <c r="C243" s="1" t="s">
        <v>682</v>
      </c>
      <c r="D243" s="1" t="s">
        <v>959</v>
      </c>
      <c r="E243" s="1" t="s">
        <v>2055</v>
      </c>
      <c r="F243" s="1">
        <v>704</v>
      </c>
      <c r="G243" s="1" t="s">
        <v>2056</v>
      </c>
    </row>
    <row r="244" spans="1:7" x14ac:dyDescent="0.25">
      <c r="A244" s="1" t="s">
        <v>692</v>
      </c>
      <c r="B244" s="1" t="s">
        <v>693</v>
      </c>
      <c r="C244" s="1" t="s">
        <v>694</v>
      </c>
      <c r="D244" s="1" t="s">
        <v>963</v>
      </c>
      <c r="E244" s="1" t="s">
        <v>2059</v>
      </c>
      <c r="F244" s="1">
        <v>886</v>
      </c>
      <c r="G244" s="1" t="s">
        <v>2060</v>
      </c>
    </row>
    <row r="245" spans="1:7" x14ac:dyDescent="0.25">
      <c r="A245" s="1" t="s">
        <v>695</v>
      </c>
      <c r="B245" s="1" t="s">
        <v>696</v>
      </c>
      <c r="C245" s="1" t="s">
        <v>697</v>
      </c>
      <c r="D245" s="1" t="s">
        <v>964</v>
      </c>
      <c r="E245" s="1" t="s">
        <v>2061</v>
      </c>
      <c r="F245" s="1">
        <v>967</v>
      </c>
      <c r="G245" s="1" t="s">
        <v>2062</v>
      </c>
    </row>
    <row r="246" spans="1:7" x14ac:dyDescent="0.25">
      <c r="A246" s="1" t="s">
        <v>698</v>
      </c>
      <c r="B246" s="1" t="s">
        <v>699</v>
      </c>
      <c r="C246" s="1" t="s">
        <v>700</v>
      </c>
      <c r="D246" s="1" t="s">
        <v>965</v>
      </c>
      <c r="E246" s="1" t="s">
        <v>2063</v>
      </c>
      <c r="F246" s="1">
        <v>840</v>
      </c>
      <c r="G246" s="1" t="s">
        <v>2064</v>
      </c>
    </row>
  </sheetData>
  <sheetProtection algorithmName="SHA-512" hashValue="EmHaxufqVDB9nIVK/cEwpwsTHiymBcoUkEoUiAnz8PobiMxZ80YTw/XMtlFrL6wmoIL2RJeOTMpf3nSN9ebYvw==" saltValue="nwsR1+h5GjXuq7esUGh9h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DACE739233BB499185E9201691D117" ma:contentTypeVersion="45" ma:contentTypeDescription="Create a new document." ma:contentTypeScope="" ma:versionID="20182d0dbdd215c1e09bd485ed6324dc">
  <xsd:schema xmlns:xsd="http://www.w3.org/2001/XMLSchema" xmlns:xs="http://www.w3.org/2001/XMLSchema" xmlns:p="http://schemas.microsoft.com/office/2006/metadata/properties" targetNamespace="http://schemas.microsoft.com/office/2006/metadata/properties" ma:root="true" ma:fieldsID="074b5a4020cc0417531245af4bd946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7D2E2C-E2E5-4D47-AEB6-0DB6B1FF4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EB73A9A-A04F-41FF-96F9-A7BAA5B16ED1}">
  <ds:schemaRef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Ahmed Zouari</cp:lastModifiedBy>
  <cp:lastPrinted>2019-01-03T11:51:23Z</cp:lastPrinted>
  <dcterms:created xsi:type="dcterms:W3CDTF">2018-04-20T09:16:43Z</dcterms:created>
  <dcterms:modified xsi:type="dcterms:W3CDTF">2019-11-08T15:03:22Z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ies>
</file>